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815" activeTab="0"/>
  </bookViews>
  <sheets>
    <sheet name="Week One" sheetId="1" r:id="rId1"/>
    <sheet name="Week Two" sheetId="2" r:id="rId2"/>
    <sheet name="Week Three" sheetId="3" r:id="rId3"/>
    <sheet name="Week Four" sheetId="4" r:id="rId4"/>
    <sheet name="Week Five" sheetId="5" r:id="rId5"/>
    <sheet name="Week Six" sheetId="6" r:id="rId6"/>
    <sheet name="Week Seven" sheetId="7" r:id="rId7"/>
    <sheet name="Week Eight" sheetId="8" r:id="rId8"/>
  </sheets>
  <definedNames/>
  <calcPr fullCalcOnLoad="1"/>
</workbook>
</file>

<file path=xl/sharedStrings.xml><?xml version="1.0" encoding="utf-8"?>
<sst xmlns="http://schemas.openxmlformats.org/spreadsheetml/2006/main" count="1582" uniqueCount="48">
  <si>
    <t>Calpian Training</t>
  </si>
  <si>
    <t>Week One</t>
  </si>
  <si>
    <t xml:space="preserve"> </t>
  </si>
  <si>
    <t>Day One</t>
  </si>
  <si>
    <t>Set#1</t>
  </si>
  <si>
    <t>Set#2</t>
  </si>
  <si>
    <t>Set#3</t>
  </si>
  <si>
    <t>Set#4</t>
  </si>
  <si>
    <t>Set#5</t>
  </si>
  <si>
    <t>Set#6</t>
  </si>
  <si>
    <t>Set #7</t>
  </si>
  <si>
    <t>Set #8</t>
  </si>
  <si>
    <t>Reps</t>
  </si>
  <si>
    <t>2x</t>
  </si>
  <si>
    <t>1x</t>
  </si>
  <si>
    <t>1RMs</t>
  </si>
  <si>
    <t>Kgs</t>
  </si>
  <si>
    <t>Snatch</t>
  </si>
  <si>
    <t>3x</t>
  </si>
  <si>
    <t>C&amp;J</t>
  </si>
  <si>
    <t>Sn.Pull</t>
  </si>
  <si>
    <t>Bk. Squat</t>
  </si>
  <si>
    <t>ABDS</t>
  </si>
  <si>
    <t>Day Two</t>
  </si>
  <si>
    <t>Set#7</t>
  </si>
  <si>
    <t>C &amp; J</t>
  </si>
  <si>
    <t>Ft. Squat</t>
  </si>
  <si>
    <t>Abds</t>
  </si>
  <si>
    <t xml:space="preserve">  </t>
  </si>
  <si>
    <t>Day Three</t>
  </si>
  <si>
    <t>Set#8</t>
  </si>
  <si>
    <t>Incline</t>
  </si>
  <si>
    <t>Day Four</t>
  </si>
  <si>
    <t>Clean</t>
  </si>
  <si>
    <t>Rk. Jk</t>
  </si>
  <si>
    <t>P. Clean</t>
  </si>
  <si>
    <t>5x</t>
  </si>
  <si>
    <t>Week Two</t>
  </si>
  <si>
    <t>Week Three</t>
  </si>
  <si>
    <t>Set#9</t>
  </si>
  <si>
    <t>Week Four</t>
  </si>
  <si>
    <t>Week Five</t>
  </si>
  <si>
    <t>GM</t>
  </si>
  <si>
    <t>X/8</t>
  </si>
  <si>
    <t>Week Six</t>
  </si>
  <si>
    <t>Week Seven</t>
  </si>
  <si>
    <t>Week Eight</t>
  </si>
  <si>
    <t>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</si>
</sst>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3" max="3" width="8.140625" style="0" customWidth="1"/>
    <col min="4" max="12" width="6.140625" style="0" customWidth="1"/>
  </cols>
  <sheetData>
    <row r="1" ht="12.75">
      <c r="A1" s="2" t="s">
        <v>0</v>
      </c>
    </row>
    <row r="2" ht="12.75">
      <c r="A2" s="1" t="s">
        <v>1</v>
      </c>
    </row>
    <row r="3" spans="1:12" ht="12.75">
      <c r="A3" s="5" t="s">
        <v>2</v>
      </c>
      <c r="B3" s="3"/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2</v>
      </c>
      <c r="L3" s="5" t="s">
        <v>2</v>
      </c>
    </row>
    <row r="4" spans="1:11" ht="12.75">
      <c r="A4" s="5" t="s">
        <v>47</v>
      </c>
      <c r="B4" s="5" t="s">
        <v>2</v>
      </c>
      <c r="C4" s="5" t="s">
        <v>12</v>
      </c>
      <c r="D4" s="6" t="s">
        <v>18</v>
      </c>
      <c r="E4" s="6" t="s">
        <v>18</v>
      </c>
      <c r="F4" s="6" t="s">
        <v>18</v>
      </c>
      <c r="G4" s="6" t="s">
        <v>18</v>
      </c>
      <c r="H4" s="6" t="s">
        <v>18</v>
      </c>
      <c r="I4" s="6" t="s">
        <v>18</v>
      </c>
      <c r="J4" s="6" t="s">
        <v>18</v>
      </c>
      <c r="K4" s="6" t="s">
        <v>2</v>
      </c>
    </row>
    <row r="5" spans="1:11" ht="12.75">
      <c r="A5" s="5" t="s">
        <v>15</v>
      </c>
      <c r="B5" s="8" t="s">
        <v>16</v>
      </c>
      <c r="C5" s="5" t="s">
        <v>17</v>
      </c>
      <c r="D5" s="6">
        <f>ROUND((0.5*B6)/2.5,0/5)*2.5</f>
        <v>62.5</v>
      </c>
      <c r="E5" s="6">
        <f>ROUND((0.55*B6)/2.5,0/5)*2.5</f>
        <v>70</v>
      </c>
      <c r="F5" s="6">
        <f>ROUND((0.6*B6)/2.5,0/5)*2.5</f>
        <v>75</v>
      </c>
      <c r="G5" s="6">
        <f>ROUND((0.65*B6)/2.5,0/5)*2.5</f>
        <v>82.5</v>
      </c>
      <c r="H5" s="6">
        <f>ROUND((0.7*B6)/2.5,0/5)*2.5</f>
        <v>87.5</v>
      </c>
      <c r="I5" s="6">
        <f>ROUND((0.735*B6)/2.5,0/5)*2.5</f>
        <v>92.5</v>
      </c>
      <c r="J5" s="6">
        <f>ROUND((0.735*B6)/2.5,0/5)*2.5</f>
        <v>92.5</v>
      </c>
      <c r="K5" s="6" t="s">
        <v>2</v>
      </c>
    </row>
    <row r="6" spans="1:11" ht="12.75">
      <c r="A6" s="5" t="s">
        <v>17</v>
      </c>
      <c r="B6" s="7">
        <v>125</v>
      </c>
      <c r="C6" s="5" t="s">
        <v>12</v>
      </c>
      <c r="D6" s="6" t="s">
        <v>18</v>
      </c>
      <c r="E6" s="6" t="s">
        <v>18</v>
      </c>
      <c r="F6" s="6" t="s">
        <v>18</v>
      </c>
      <c r="G6" s="6" t="s">
        <v>18</v>
      </c>
      <c r="H6" s="6" t="s">
        <v>18</v>
      </c>
      <c r="I6" s="6" t="s">
        <v>2</v>
      </c>
      <c r="J6" s="6" t="s">
        <v>2</v>
      </c>
      <c r="K6" s="6" t="s">
        <v>2</v>
      </c>
    </row>
    <row r="7" spans="1:10" ht="12.75">
      <c r="A7" s="5" t="s">
        <v>19</v>
      </c>
      <c r="B7" s="7">
        <v>160</v>
      </c>
      <c r="C7" s="5" t="s">
        <v>20</v>
      </c>
      <c r="D7" s="6">
        <f>ROUND((0.82*B6)/2.5,0/5)*2.5</f>
        <v>102.5</v>
      </c>
      <c r="E7" s="6">
        <f>ROUND((0.82*B6)/2.5,0/5)*2.5</f>
        <v>102.5</v>
      </c>
      <c r="F7" s="6">
        <f>ROUND((0.82*B6)/2.5,0/5)*2.5</f>
        <v>102.5</v>
      </c>
      <c r="G7" s="6">
        <f>ROUND((0.82*B6)/2.5,0/5)*2.5</f>
        <v>102.5</v>
      </c>
      <c r="H7" s="6">
        <f>ROUND((0.82*B6)/2.5,0/5)*2.5</f>
        <v>102.5</v>
      </c>
      <c r="I7" s="4"/>
      <c r="J7" s="4"/>
    </row>
    <row r="8" spans="1:10" ht="12.75">
      <c r="A8" s="5"/>
      <c r="B8" s="7"/>
      <c r="C8" s="5" t="s">
        <v>12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4"/>
    </row>
    <row r="9" spans="1:12" ht="12.75">
      <c r="A9" s="5" t="s">
        <v>21</v>
      </c>
      <c r="B9" s="7">
        <v>200</v>
      </c>
      <c r="C9" s="5" t="s">
        <v>21</v>
      </c>
      <c r="D9" s="6">
        <f>ROUND((0.59*B9)/2.5,0/5)*2.5</f>
        <v>117.5</v>
      </c>
      <c r="E9" s="6">
        <f>ROUND((0.69*B9)/2.5,0/5)*2.5</f>
        <v>137.5</v>
      </c>
      <c r="F9" s="6">
        <f>ROUND((0.79*B9)/2.5,0/5)*2.5</f>
        <v>157.5</v>
      </c>
      <c r="G9" s="6">
        <f>ROUND((0.84*B9)/2.5,0/5)*2.5</f>
        <v>167.5</v>
      </c>
      <c r="H9" s="6">
        <f>ROUND((0.84*B9)/2.5,0/5)*2.5</f>
        <v>167.5</v>
      </c>
      <c r="I9" s="6">
        <f>ROUND((0.84*B9)/2.5,0/5)*2.5</f>
        <v>167.5</v>
      </c>
      <c r="J9" s="6" t="s">
        <v>2</v>
      </c>
      <c r="K9" s="6" t="s">
        <v>2</v>
      </c>
      <c r="L9" s="6" t="s">
        <v>2</v>
      </c>
    </row>
    <row r="10" spans="3:10" ht="12.75">
      <c r="C10" s="5" t="s">
        <v>42</v>
      </c>
      <c r="D10" s="6" t="s">
        <v>43</v>
      </c>
      <c r="E10" s="6" t="s">
        <v>43</v>
      </c>
      <c r="F10" s="6" t="s">
        <v>43</v>
      </c>
      <c r="G10" s="6" t="s">
        <v>2</v>
      </c>
      <c r="H10" s="5"/>
      <c r="I10" s="4"/>
      <c r="J10" s="4"/>
    </row>
    <row r="11" spans="1:10" ht="12.75">
      <c r="A11" s="5"/>
      <c r="B11" s="5" t="s">
        <v>2</v>
      </c>
      <c r="C11" s="5" t="s">
        <v>22</v>
      </c>
      <c r="D11" s="6" t="s">
        <v>2</v>
      </c>
      <c r="E11" s="6" t="s">
        <v>2</v>
      </c>
      <c r="F11" s="6" t="s">
        <v>2</v>
      </c>
      <c r="G11" s="6" t="s">
        <v>2</v>
      </c>
      <c r="H11" s="5"/>
      <c r="I11" s="4"/>
      <c r="J11" s="4"/>
    </row>
    <row r="12" spans="1:10" ht="12.75">
      <c r="A12" s="5" t="s">
        <v>2</v>
      </c>
      <c r="B12" s="5"/>
      <c r="C12" s="5"/>
      <c r="D12" s="6"/>
      <c r="E12" s="6"/>
      <c r="F12" s="6"/>
      <c r="G12" s="7"/>
      <c r="H12" s="5"/>
      <c r="I12" s="4"/>
      <c r="J12" s="4"/>
    </row>
    <row r="13" spans="1:12" ht="12.75">
      <c r="A13" s="5"/>
      <c r="B13" s="5" t="s">
        <v>2</v>
      </c>
      <c r="C13" s="5" t="s">
        <v>23</v>
      </c>
      <c r="D13" s="6" t="s">
        <v>4</v>
      </c>
      <c r="E13" s="6" t="s">
        <v>5</v>
      </c>
      <c r="F13" s="6" t="s">
        <v>6</v>
      </c>
      <c r="G13" s="7" t="s">
        <v>7</v>
      </c>
      <c r="H13" s="5" t="s">
        <v>8</v>
      </c>
      <c r="I13" s="5" t="s">
        <v>9</v>
      </c>
      <c r="J13" s="5" t="s">
        <v>24</v>
      </c>
      <c r="K13" s="5" t="s">
        <v>11</v>
      </c>
      <c r="L13" s="5" t="s">
        <v>11</v>
      </c>
    </row>
    <row r="14" spans="3:12" ht="12.75">
      <c r="C14" s="5" t="s">
        <v>12</v>
      </c>
      <c r="D14" s="6" t="s">
        <v>13</v>
      </c>
      <c r="E14" s="6" t="s">
        <v>13</v>
      </c>
      <c r="F14" s="6" t="s">
        <v>13</v>
      </c>
      <c r="G14" s="6" t="s">
        <v>13</v>
      </c>
      <c r="H14" s="6" t="s">
        <v>13</v>
      </c>
      <c r="I14" s="6" t="s">
        <v>13</v>
      </c>
      <c r="J14" s="6" t="s">
        <v>13</v>
      </c>
      <c r="K14" s="6" t="s">
        <v>13</v>
      </c>
      <c r="L14" s="6" t="s">
        <v>13</v>
      </c>
    </row>
    <row r="15" spans="3:12" ht="12.75">
      <c r="C15" s="5" t="s">
        <v>33</v>
      </c>
      <c r="D15" s="6">
        <f>ROUND((0.52*B7)/2.5,0/5)*2.5</f>
        <v>82.5</v>
      </c>
      <c r="E15" s="6">
        <f>ROUND((0.57*B7)/2.5,0/5)*2.5</f>
        <v>90</v>
      </c>
      <c r="F15" s="6">
        <f>ROUND((0.62*B7)/2.5,0/5)*2.5</f>
        <v>100</v>
      </c>
      <c r="G15" s="6">
        <f>ROUND((0.67*B7)/2.5,0/5)*2.5</f>
        <v>107.5</v>
      </c>
      <c r="H15" s="6">
        <f>ROUND((0.72*B7)/2.5,0/5)*2.5</f>
        <v>115</v>
      </c>
      <c r="I15" s="6">
        <f>ROUND((0.77*B7)/2.5,0/5)*2.5</f>
        <v>122.5</v>
      </c>
      <c r="J15" s="6">
        <f>ROUND((0.82*B7)/2.5,0/5)*2.5</f>
        <v>130</v>
      </c>
      <c r="K15" s="6">
        <f>ROUND((0.82*B7)/2.5,0/5)*2.5</f>
        <v>130</v>
      </c>
      <c r="L15" s="6">
        <f>ROUND((0.82*B7)/2.5,0/5)*2.5</f>
        <v>130</v>
      </c>
    </row>
    <row r="16" spans="3:12" ht="12.75">
      <c r="C16" s="5" t="s">
        <v>34</v>
      </c>
      <c r="D16" s="6">
        <f>ROUND((0.52*B7)/2.5,0/5)*2.5</f>
        <v>82.5</v>
      </c>
      <c r="E16" s="6">
        <f>ROUND((0.57*B7)/2.5,0/5)*2.5</f>
        <v>90</v>
      </c>
      <c r="F16" s="6">
        <f>ROUND((0.62*B7)/2.5,0/5)*2.5</f>
        <v>100</v>
      </c>
      <c r="G16" s="6">
        <f>ROUND((0.67*B7)/2.5,0/5)*2.5</f>
        <v>107.5</v>
      </c>
      <c r="H16" s="6">
        <f>ROUND((0.72*B7)/2.5,0/5)*2.5</f>
        <v>115</v>
      </c>
      <c r="I16" s="6">
        <f>ROUND((0.77*B7)/2.5,0/5)*2.5</f>
        <v>122.5</v>
      </c>
      <c r="J16" s="6">
        <f>ROUND((0.82*B7)/2.5,0/5)*2.5</f>
        <v>130</v>
      </c>
      <c r="K16" s="6">
        <f>ROUND((0.82*B7)/2.5,0/5)*2.5</f>
        <v>130</v>
      </c>
      <c r="L16" s="6">
        <f>ROUND((0.82*B7)/2.5,0/5)*2.5</f>
        <v>130</v>
      </c>
    </row>
    <row r="17" spans="3:11" ht="12.75">
      <c r="C17" s="5" t="s">
        <v>12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2</v>
      </c>
      <c r="J17" s="6" t="s">
        <v>2</v>
      </c>
      <c r="K17" s="6" t="s">
        <v>2</v>
      </c>
    </row>
    <row r="18" spans="1:12" ht="12.75">
      <c r="A18" s="5"/>
      <c r="B18" s="6" t="s">
        <v>2</v>
      </c>
      <c r="C18" s="5" t="s">
        <v>26</v>
      </c>
      <c r="D18" s="6">
        <f>ROUND((0.62*B7)/2.5,0/5)*2.5</f>
        <v>100</v>
      </c>
      <c r="E18" s="6">
        <f>ROUND((0.72*B7)/2.5,0/5)*2.5</f>
        <v>115</v>
      </c>
      <c r="F18" s="6">
        <f>ROUND((0.82*B7)/2.5,0/5)*2.5</f>
        <v>130</v>
      </c>
      <c r="G18" s="6">
        <f>ROUND((0.92*B7)/2.5,0/5)*2.5</f>
        <v>147.5</v>
      </c>
      <c r="H18" s="6">
        <f>ROUND((0.92*B7)/2.5,0/5)*2.5</f>
        <v>147.5</v>
      </c>
      <c r="I18" s="6" t="s">
        <v>2</v>
      </c>
      <c r="J18" s="6" t="s">
        <v>2</v>
      </c>
      <c r="K18" s="6" t="s">
        <v>2</v>
      </c>
      <c r="L18" s="6" t="s">
        <v>2</v>
      </c>
    </row>
    <row r="19" spans="1:10" ht="12.75">
      <c r="A19" s="5"/>
      <c r="B19" s="5"/>
      <c r="C19" s="5" t="s">
        <v>42</v>
      </c>
      <c r="D19" s="6" t="s">
        <v>43</v>
      </c>
      <c r="E19" s="6" t="s">
        <v>43</v>
      </c>
      <c r="F19" s="6" t="s">
        <v>43</v>
      </c>
      <c r="G19" s="7"/>
      <c r="H19" s="5"/>
      <c r="I19" s="4"/>
      <c r="J19" s="4"/>
    </row>
    <row r="20" spans="1:10" ht="12.75">
      <c r="A20" s="5"/>
      <c r="B20" s="5"/>
      <c r="C20" s="5" t="s">
        <v>27</v>
      </c>
      <c r="D20" s="6"/>
      <c r="E20" s="6"/>
      <c r="F20" s="6"/>
      <c r="G20" s="7"/>
      <c r="H20" s="5"/>
      <c r="I20" s="4"/>
      <c r="J20" s="4"/>
    </row>
    <row r="21" spans="1:10" ht="12.75">
      <c r="A21" s="5"/>
      <c r="B21" s="5"/>
      <c r="C21" s="5"/>
      <c r="D21" s="6"/>
      <c r="E21" s="6"/>
      <c r="F21" s="6"/>
      <c r="G21" s="7"/>
      <c r="H21" s="5"/>
      <c r="I21" s="4"/>
      <c r="J21" s="4"/>
    </row>
    <row r="22" spans="1:11" ht="12.75">
      <c r="A22" s="5"/>
      <c r="B22" s="5" t="s">
        <v>28</v>
      </c>
      <c r="C22" s="5" t="s">
        <v>29</v>
      </c>
      <c r="D22" s="6" t="s">
        <v>4</v>
      </c>
      <c r="E22" s="6" t="s">
        <v>5</v>
      </c>
      <c r="F22" s="6" t="s">
        <v>6</v>
      </c>
      <c r="G22" s="7" t="s">
        <v>7</v>
      </c>
      <c r="H22" s="5" t="s">
        <v>8</v>
      </c>
      <c r="I22" s="5" t="s">
        <v>9</v>
      </c>
      <c r="J22" s="5" t="s">
        <v>24</v>
      </c>
      <c r="K22" s="5" t="s">
        <v>30</v>
      </c>
    </row>
    <row r="23" spans="1:11" ht="12.75">
      <c r="A23" s="5"/>
      <c r="B23" s="5"/>
      <c r="C23" s="5" t="s">
        <v>12</v>
      </c>
      <c r="D23" s="6" t="s">
        <v>13</v>
      </c>
      <c r="E23" s="6" t="s">
        <v>13</v>
      </c>
      <c r="F23" s="6" t="s">
        <v>13</v>
      </c>
      <c r="G23" s="6" t="s">
        <v>13</v>
      </c>
      <c r="H23" s="6" t="s">
        <v>14</v>
      </c>
      <c r="I23" s="6" t="s">
        <v>14</v>
      </c>
      <c r="J23" s="6" t="s">
        <v>14</v>
      </c>
      <c r="K23" s="6" t="s">
        <v>14</v>
      </c>
    </row>
    <row r="24" spans="1:11" ht="12.75">
      <c r="A24" s="5"/>
      <c r="B24" s="5"/>
      <c r="C24" s="5" t="s">
        <v>17</v>
      </c>
      <c r="D24" s="6">
        <f>ROUND((0.525*B6)/2.5,0/5)*2.5</f>
        <v>65</v>
      </c>
      <c r="E24" s="6">
        <f>ROUND((0.575*B6)/2.5,0/5)*2.5</f>
        <v>72.5</v>
      </c>
      <c r="F24" s="6">
        <f>ROUND((0.625*B6)/2.5,0/5)*2.5</f>
        <v>77.5</v>
      </c>
      <c r="G24" s="6">
        <f>ROUND((0.675*B6)/2.5,0/5)*2.5</f>
        <v>85</v>
      </c>
      <c r="H24" s="6">
        <f>ROUND((0.72*B6)/2.5,0/5)*2.5</f>
        <v>90</v>
      </c>
      <c r="I24" s="6">
        <f>ROUND((0.775*B6)/2.5,0/5)*2.5</f>
        <v>97.5</v>
      </c>
      <c r="J24" s="6">
        <f>ROUND((0.775*B6)/2.5,0/5)*2.5</f>
        <v>97.5</v>
      </c>
      <c r="K24" s="6">
        <f>ROUND((0.775*B6)/2.5,0/5)*2.5</f>
        <v>97.5</v>
      </c>
    </row>
    <row r="25" spans="1:9" ht="12.75">
      <c r="A25" s="5"/>
      <c r="B25" s="5"/>
      <c r="C25" s="5" t="s">
        <v>12</v>
      </c>
      <c r="D25" s="6" t="s">
        <v>36</v>
      </c>
      <c r="E25" s="6" t="s">
        <v>36</v>
      </c>
      <c r="F25" s="6" t="s">
        <v>36</v>
      </c>
      <c r="G25" s="6" t="s">
        <v>2</v>
      </c>
      <c r="H25" s="6" t="s">
        <v>2</v>
      </c>
      <c r="I25" s="6" t="s">
        <v>2</v>
      </c>
    </row>
    <row r="26" spans="1:9" ht="12.75">
      <c r="A26" s="5"/>
      <c r="B26" s="5"/>
      <c r="C26" s="5" t="s">
        <v>20</v>
      </c>
      <c r="D26" s="6">
        <f>ROUND((0.72*B6)/2.5,0/5)*2.5</f>
        <v>90</v>
      </c>
      <c r="E26" s="6">
        <f>ROUND((0.72*B6)/2.5,0/5)*2.5</f>
        <v>90</v>
      </c>
      <c r="F26" s="6">
        <f>ROUND((0.72*B6)/2.5,0/5)*2.5</f>
        <v>90</v>
      </c>
      <c r="G26" s="6" t="s">
        <v>2</v>
      </c>
      <c r="H26" s="5"/>
      <c r="I26" s="4"/>
    </row>
    <row r="27" spans="1:9" ht="12.75">
      <c r="A27" s="5"/>
      <c r="B27" s="5"/>
      <c r="C27" s="5" t="s">
        <v>31</v>
      </c>
      <c r="D27" s="6">
        <f>ROUND((0.5*B6)/2.5,0/5)*2.5</f>
        <v>62.5</v>
      </c>
      <c r="E27" s="6">
        <f>ROUND((0.5*B6)/2.5,0/5)*2.5</f>
        <v>62.5</v>
      </c>
      <c r="F27" s="6">
        <f>ROUND((0.5*B6)/2.5,0/5)*2.5</f>
        <v>62.5</v>
      </c>
      <c r="G27" s="6"/>
      <c r="H27" s="9"/>
      <c r="I27" s="9"/>
    </row>
    <row r="28" spans="1:9" ht="12.75">
      <c r="A28" s="5"/>
      <c r="B28" s="5" t="s">
        <v>2</v>
      </c>
      <c r="C28" s="5" t="s">
        <v>42</v>
      </c>
      <c r="D28" s="6" t="s">
        <v>43</v>
      </c>
      <c r="E28" s="6" t="s">
        <v>43</v>
      </c>
      <c r="F28" s="6" t="s">
        <v>43</v>
      </c>
      <c r="G28" s="6" t="s">
        <v>2</v>
      </c>
      <c r="H28" s="5"/>
      <c r="I28" s="4"/>
    </row>
    <row r="29" spans="1:9" ht="12.75">
      <c r="A29" s="5"/>
      <c r="B29" s="5"/>
      <c r="C29" s="5" t="s">
        <v>22</v>
      </c>
      <c r="D29" s="6" t="s">
        <v>2</v>
      </c>
      <c r="E29" s="6" t="s">
        <v>2</v>
      </c>
      <c r="F29" s="6" t="s">
        <v>2</v>
      </c>
      <c r="G29" s="6" t="s">
        <v>2</v>
      </c>
      <c r="H29" s="5"/>
      <c r="I29" s="4"/>
    </row>
    <row r="30" spans="1:10" ht="12.75">
      <c r="A30" s="5"/>
      <c r="B30" s="5"/>
      <c r="J30" s="4"/>
    </row>
    <row r="31" spans="1:12" ht="12.75">
      <c r="A31" s="5"/>
      <c r="B31" s="5"/>
      <c r="C31" s="5" t="s">
        <v>32</v>
      </c>
      <c r="D31" s="6" t="s">
        <v>4</v>
      </c>
      <c r="E31" s="6" t="s">
        <v>5</v>
      </c>
      <c r="F31" s="6" t="s">
        <v>6</v>
      </c>
      <c r="G31" s="7" t="s">
        <v>7</v>
      </c>
      <c r="H31" s="5" t="s">
        <v>8</v>
      </c>
      <c r="I31" s="5" t="s">
        <v>9</v>
      </c>
      <c r="J31" s="5" t="s">
        <v>24</v>
      </c>
      <c r="K31" s="5" t="s">
        <v>30</v>
      </c>
      <c r="L31" s="5" t="s">
        <v>2</v>
      </c>
    </row>
    <row r="32" spans="1:12" ht="12.75">
      <c r="A32" s="5"/>
      <c r="B32" s="5"/>
      <c r="C32" s="5" t="s">
        <v>12</v>
      </c>
      <c r="D32" s="6" t="s">
        <v>13</v>
      </c>
      <c r="E32" s="6" t="s">
        <v>13</v>
      </c>
      <c r="F32" s="6" t="s">
        <v>13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5" t="s">
        <v>2</v>
      </c>
    </row>
    <row r="33" spans="1:11" ht="12.75">
      <c r="A33" s="4"/>
      <c r="B33" s="5"/>
      <c r="C33" s="5" t="s">
        <v>25</v>
      </c>
      <c r="D33" s="6">
        <f>ROUND((0.625*B7)/2.5,0/5)*2.5</f>
        <v>100</v>
      </c>
      <c r="E33" s="6">
        <f>ROUND((0.675*B7)/2.5,0/5)*2.5</f>
        <v>107.5</v>
      </c>
      <c r="F33" s="6">
        <f>ROUND((0.725*B7)/2.5,0/5)*2.5</f>
        <v>115</v>
      </c>
      <c r="G33" s="6">
        <f>ROUND((0.775*B7)/2.5,0/5)*2.5</f>
        <v>125</v>
      </c>
      <c r="H33" s="6">
        <f>ROUND((0.825*B7)/2.5,0/5)*2.5</f>
        <v>132.5</v>
      </c>
      <c r="I33" s="6">
        <f>ROUND((0.855*B7)/2.5,0/5)*2.5</f>
        <v>137.5</v>
      </c>
      <c r="J33" s="6">
        <f>ROUND((0.855*B7)/2.5,0/5)*2.5</f>
        <v>137.5</v>
      </c>
      <c r="K33" s="6">
        <f>ROUND((0.855*B7)/2.5,0/5)*2.5</f>
        <v>137.5</v>
      </c>
    </row>
    <row r="34" spans="1:11" ht="12.75">
      <c r="A34" s="4"/>
      <c r="B34" s="5"/>
      <c r="C34" s="5" t="s">
        <v>12</v>
      </c>
      <c r="D34" s="6" t="s">
        <v>18</v>
      </c>
      <c r="E34" s="6" t="s">
        <v>18</v>
      </c>
      <c r="F34" s="6"/>
      <c r="G34" s="6"/>
      <c r="H34" s="9"/>
      <c r="I34" s="9"/>
      <c r="J34" s="9"/>
      <c r="K34" s="9"/>
    </row>
    <row r="35" spans="1:10" ht="12.75">
      <c r="A35" s="4"/>
      <c r="B35" s="5"/>
      <c r="C35" s="5" t="s">
        <v>35</v>
      </c>
      <c r="D35" s="6">
        <f>ROUND((0.7*B7)/2.5,0/5)*2.5</f>
        <v>112.5</v>
      </c>
      <c r="E35" s="6">
        <f>ROUND((0.7*B7)/2.5,0/5)*2.5</f>
        <v>112.5</v>
      </c>
      <c r="F35" s="6" t="s">
        <v>2</v>
      </c>
      <c r="G35" s="6" t="s">
        <v>2</v>
      </c>
      <c r="H35" s="5"/>
      <c r="I35" s="4"/>
      <c r="J35" s="4"/>
    </row>
    <row r="36" spans="1:11" ht="12.75">
      <c r="A36" s="4"/>
      <c r="B36" s="4"/>
      <c r="C36" s="5" t="s">
        <v>12</v>
      </c>
      <c r="D36" s="6" t="s">
        <v>36</v>
      </c>
      <c r="E36" s="6" t="s">
        <v>36</v>
      </c>
      <c r="F36" s="6" t="s">
        <v>36</v>
      </c>
      <c r="G36" s="6" t="s">
        <v>36</v>
      </c>
      <c r="H36" s="6" t="s">
        <v>2</v>
      </c>
      <c r="I36" s="6" t="s">
        <v>2</v>
      </c>
      <c r="J36" s="6" t="s">
        <v>2</v>
      </c>
      <c r="K36" s="6" t="s">
        <v>2</v>
      </c>
    </row>
    <row r="37" spans="1:12" ht="12.75">
      <c r="A37" s="4"/>
      <c r="B37" s="4"/>
      <c r="C37" s="5" t="s">
        <v>21</v>
      </c>
      <c r="D37" s="6">
        <f>ROUND((0.6*B9)/2.5,0/5)*2.5</f>
        <v>120</v>
      </c>
      <c r="E37" s="6">
        <f>ROUND((0.7*B9)/2.5,0/5)*2.5</f>
        <v>140</v>
      </c>
      <c r="F37" s="6">
        <f>ROUND((0.775*B9)/2.5,0/5)*2.5</f>
        <v>155</v>
      </c>
      <c r="G37" s="6">
        <f>ROUND((0.775*B9)/2.5,0/5)*2.5</f>
        <v>155</v>
      </c>
      <c r="H37" s="6" t="s">
        <v>2</v>
      </c>
      <c r="I37" s="6" t="s">
        <v>2</v>
      </c>
      <c r="J37" s="6" t="s">
        <v>2</v>
      </c>
      <c r="K37" s="6" t="s">
        <v>2</v>
      </c>
      <c r="L37" s="6" t="s">
        <v>2</v>
      </c>
    </row>
    <row r="38" spans="3:10" ht="12.75">
      <c r="C38" s="5" t="s">
        <v>42</v>
      </c>
      <c r="D38" s="6" t="s">
        <v>43</v>
      </c>
      <c r="E38" s="6" t="s">
        <v>43</v>
      </c>
      <c r="F38" s="6" t="s">
        <v>43</v>
      </c>
      <c r="G38" s="7"/>
      <c r="H38" s="5"/>
      <c r="I38" s="4"/>
      <c r="J38" s="4"/>
    </row>
    <row r="39" ht="12.75">
      <c r="J39" s="4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12" width="6.140625" style="0" customWidth="1"/>
  </cols>
  <sheetData>
    <row r="1" ht="12.75">
      <c r="A1" s="2" t="s">
        <v>0</v>
      </c>
    </row>
    <row r="2" ht="12.75">
      <c r="A2" s="1" t="s">
        <v>37</v>
      </c>
    </row>
    <row r="3" spans="1:12" ht="12.75">
      <c r="A3" s="5" t="s">
        <v>2</v>
      </c>
      <c r="B3" s="3"/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30</v>
      </c>
      <c r="L3" s="5" t="s">
        <v>2</v>
      </c>
    </row>
    <row r="4" spans="1:11" ht="12.75">
      <c r="A4" s="5" t="s">
        <v>47</v>
      </c>
      <c r="B4" s="5" t="s">
        <v>2</v>
      </c>
      <c r="C4" s="5" t="s">
        <v>12</v>
      </c>
      <c r="D4" s="6" t="s">
        <v>18</v>
      </c>
      <c r="E4" s="6" t="s">
        <v>18</v>
      </c>
      <c r="F4" s="6" t="s">
        <v>18</v>
      </c>
      <c r="G4" s="6" t="s">
        <v>18</v>
      </c>
      <c r="H4" s="6" t="s">
        <v>18</v>
      </c>
      <c r="I4" s="6" t="s">
        <v>18</v>
      </c>
      <c r="J4" s="6" t="s">
        <v>18</v>
      </c>
      <c r="K4" s="6" t="s">
        <v>18</v>
      </c>
    </row>
    <row r="5" spans="1:11" ht="12.75">
      <c r="A5" s="5" t="s">
        <v>15</v>
      </c>
      <c r="B5" s="8" t="s">
        <v>16</v>
      </c>
      <c r="C5" s="5" t="s">
        <v>17</v>
      </c>
      <c r="D5" s="6">
        <f>ROUND((0.5*B6)/2.5,0/5)*2.5</f>
        <v>62.5</v>
      </c>
      <c r="E5" s="6">
        <f>ROUND((0.55*B6)/2.5,0/5)*2.5</f>
        <v>70</v>
      </c>
      <c r="F5" s="6">
        <f>ROUND((0.6*B6)/2.5,0/5)*2.5</f>
        <v>75</v>
      </c>
      <c r="G5" s="6">
        <f>ROUND((0.65*B6)/2.5,0/5)*2.5</f>
        <v>82.5</v>
      </c>
      <c r="H5" s="6">
        <f>ROUND((0.7*B6)/2.5,0/5)*2.5</f>
        <v>87.5</v>
      </c>
      <c r="I5" s="6">
        <f>ROUND((0.735*B6)/2.5,0/5)*2.5</f>
        <v>92.5</v>
      </c>
      <c r="J5" s="6">
        <f>ROUND((0.775*B6)/2.5,0/5)*2.5</f>
        <v>97.5</v>
      </c>
      <c r="K5" s="6">
        <f>ROUND((0.775*B6)/2.5,0/5)*2.5</f>
        <v>97.5</v>
      </c>
    </row>
    <row r="6" spans="1:11" ht="12.75">
      <c r="A6" s="5" t="s">
        <v>17</v>
      </c>
      <c r="B6" s="7">
        <v>125</v>
      </c>
      <c r="C6" s="5" t="s">
        <v>12</v>
      </c>
      <c r="D6" s="6" t="s">
        <v>18</v>
      </c>
      <c r="E6" s="6" t="s">
        <v>18</v>
      </c>
      <c r="F6" s="6" t="s">
        <v>18</v>
      </c>
      <c r="G6" s="6" t="s">
        <v>18</v>
      </c>
      <c r="H6" s="6" t="s">
        <v>18</v>
      </c>
      <c r="I6" s="6" t="s">
        <v>2</v>
      </c>
      <c r="J6" s="6" t="s">
        <v>2</v>
      </c>
      <c r="K6" s="6" t="s">
        <v>2</v>
      </c>
    </row>
    <row r="7" spans="1:10" ht="12.75">
      <c r="A7" s="5" t="s">
        <v>19</v>
      </c>
      <c r="B7" s="7">
        <v>160</v>
      </c>
      <c r="C7" s="5" t="s">
        <v>20</v>
      </c>
      <c r="D7" s="6">
        <f>ROUND((0.85*B6)/2.5,0/5)*2.5</f>
        <v>107.5</v>
      </c>
      <c r="E7" s="6">
        <f>ROUND((0.85*B6)/2.5,0/5)*2.5</f>
        <v>107.5</v>
      </c>
      <c r="F7" s="6">
        <f>ROUND((0.85*B6)/2.5,0/5)*2.5</f>
        <v>107.5</v>
      </c>
      <c r="G7" s="6">
        <f>ROUND((0.85*B6)/2.5,0/5)*2.5</f>
        <v>107.5</v>
      </c>
      <c r="H7" s="6">
        <f>ROUND((0.85*B6)/2.5,0/5)*2.5</f>
        <v>107.5</v>
      </c>
      <c r="I7" s="4"/>
      <c r="J7" s="4"/>
    </row>
    <row r="8" spans="1:10" ht="12.75">
      <c r="A8" s="5"/>
      <c r="B8" s="7"/>
      <c r="C8" s="5" t="s">
        <v>12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4"/>
    </row>
    <row r="9" spans="1:12" ht="12.75">
      <c r="A9" s="5" t="s">
        <v>21</v>
      </c>
      <c r="B9" s="7">
        <v>200</v>
      </c>
      <c r="C9" s="5" t="s">
        <v>21</v>
      </c>
      <c r="D9" s="6">
        <f>ROUND((0.615*B9)/2.5,0/5)*2.5</f>
        <v>122.5</v>
      </c>
      <c r="E9" s="6">
        <f>ROUND((0.715*B9)/2.5,0/5)*2.5</f>
        <v>142.5</v>
      </c>
      <c r="F9" s="6">
        <f>ROUND((0.815*B9)/2.5,0/5)*2.5</f>
        <v>162.5</v>
      </c>
      <c r="G9" s="6">
        <f>ROUND((0.865*B9)/2.5,0/5)*2.5</f>
        <v>172.5</v>
      </c>
      <c r="H9" s="6">
        <f>ROUND((0.865*B9)/2.5,0/5)*2.5</f>
        <v>172.5</v>
      </c>
      <c r="I9" s="6">
        <f>ROUND((0.865*B9)/2.5,0/5)*2.5</f>
        <v>172.5</v>
      </c>
      <c r="J9" s="6" t="s">
        <v>2</v>
      </c>
      <c r="K9" s="6" t="s">
        <v>2</v>
      </c>
      <c r="L9" s="6" t="s">
        <v>2</v>
      </c>
    </row>
    <row r="10" spans="3:10" ht="12.75">
      <c r="C10" s="5" t="s">
        <v>42</v>
      </c>
      <c r="D10" s="6" t="s">
        <v>43</v>
      </c>
      <c r="E10" s="6" t="s">
        <v>43</v>
      </c>
      <c r="F10" s="6" t="s">
        <v>43</v>
      </c>
      <c r="G10" s="6" t="s">
        <v>2</v>
      </c>
      <c r="H10" s="5"/>
      <c r="I10" s="4"/>
      <c r="J10" s="4"/>
    </row>
    <row r="11" spans="1:10" ht="12.75">
      <c r="A11" s="5"/>
      <c r="B11" s="5" t="s">
        <v>2</v>
      </c>
      <c r="C11" s="5" t="s">
        <v>22</v>
      </c>
      <c r="D11" s="6" t="s">
        <v>2</v>
      </c>
      <c r="E11" s="6" t="s">
        <v>2</v>
      </c>
      <c r="F11" s="6" t="s">
        <v>2</v>
      </c>
      <c r="G11" s="6" t="s">
        <v>2</v>
      </c>
      <c r="H11" s="5"/>
      <c r="I11" s="4"/>
      <c r="J11" s="4"/>
    </row>
    <row r="12" spans="1:10" ht="12.75">
      <c r="A12" s="5" t="s">
        <v>2</v>
      </c>
      <c r="B12" s="5"/>
      <c r="C12" s="5"/>
      <c r="D12" s="6"/>
      <c r="E12" s="6"/>
      <c r="F12" s="6"/>
      <c r="G12" s="7"/>
      <c r="H12" s="5"/>
      <c r="I12" s="4"/>
      <c r="J12" s="4"/>
    </row>
    <row r="13" spans="1:12" ht="12.75">
      <c r="A13" s="5"/>
      <c r="B13" s="5" t="s">
        <v>2</v>
      </c>
      <c r="C13" s="5" t="s">
        <v>23</v>
      </c>
      <c r="D13" s="6" t="s">
        <v>4</v>
      </c>
      <c r="E13" s="6" t="s">
        <v>5</v>
      </c>
      <c r="F13" s="6" t="s">
        <v>6</v>
      </c>
      <c r="G13" s="7" t="s">
        <v>7</v>
      </c>
      <c r="H13" s="5" t="s">
        <v>8</v>
      </c>
      <c r="I13" s="5" t="s">
        <v>9</v>
      </c>
      <c r="J13" s="5" t="s">
        <v>24</v>
      </c>
      <c r="K13" s="5" t="s">
        <v>11</v>
      </c>
      <c r="L13" s="5" t="s">
        <v>39</v>
      </c>
    </row>
    <row r="14" spans="3:12" ht="12.75">
      <c r="C14" s="5" t="s">
        <v>12</v>
      </c>
      <c r="D14" s="6" t="s">
        <v>13</v>
      </c>
      <c r="E14" s="6" t="s">
        <v>13</v>
      </c>
      <c r="F14" s="6" t="s">
        <v>13</v>
      </c>
      <c r="G14" s="6" t="s">
        <v>13</v>
      </c>
      <c r="H14" s="6" t="s">
        <v>13</v>
      </c>
      <c r="I14" s="6" t="s">
        <v>13</v>
      </c>
      <c r="J14" s="6" t="s">
        <v>13</v>
      </c>
      <c r="K14" s="6" t="s">
        <v>13</v>
      </c>
      <c r="L14" s="6" t="s">
        <v>13</v>
      </c>
    </row>
    <row r="15" spans="3:12" ht="12.75">
      <c r="C15" s="5" t="s">
        <v>33</v>
      </c>
      <c r="D15" s="6">
        <f>ROUND((0.52*B7)/2.5,0/5)*2.5</f>
        <v>82.5</v>
      </c>
      <c r="E15" s="6">
        <f>ROUND((0.57*B7)/2.5,0/5)*2.5</f>
        <v>90</v>
      </c>
      <c r="F15" s="6">
        <f>ROUND((0.62*B7)/2.5,0/5)*2.5</f>
        <v>100</v>
      </c>
      <c r="G15" s="6">
        <f>ROUND((0.67*B7)/2.5,0/5)*2.5</f>
        <v>107.5</v>
      </c>
      <c r="H15" s="6">
        <f>ROUND((0.72*B7)/2.5,0/5)*2.5</f>
        <v>115</v>
      </c>
      <c r="I15" s="6">
        <f>ROUND((0.77*B7)/2.5,0/5)*2.5</f>
        <v>122.5</v>
      </c>
      <c r="J15" s="6">
        <f>ROUND((0.8*B7)/2.5,0/5)*2.5</f>
        <v>127.5</v>
      </c>
      <c r="K15" s="6">
        <f>ROUND((0.8*B7)/2.5,0/5)*2.5</f>
        <v>127.5</v>
      </c>
      <c r="L15" s="6">
        <f>ROUND((0.8*B7)/2.5,0/5)*2.5</f>
        <v>127.5</v>
      </c>
    </row>
    <row r="16" spans="3:12" ht="12.75">
      <c r="C16" s="5" t="s">
        <v>34</v>
      </c>
      <c r="D16" s="6">
        <f>ROUND((0.52*B7)/2.5,0/5)*2.5</f>
        <v>82.5</v>
      </c>
      <c r="E16" s="6">
        <f>ROUND((0.57*B7)/2.5,0/5)*2.5</f>
        <v>90</v>
      </c>
      <c r="F16" s="6">
        <f>ROUND((0.62*B7)/2.5,0/5)*2.5</f>
        <v>100</v>
      </c>
      <c r="G16" s="6">
        <f>ROUND((0.67*B7)/2.5,0/5)*2.5</f>
        <v>107.5</v>
      </c>
      <c r="H16" s="6">
        <f>ROUND((0.72*B7)/2.5,0/5)*2.5</f>
        <v>115</v>
      </c>
      <c r="I16" s="6">
        <f>ROUND((0.77*B7)/2.5,0/5)*2.5</f>
        <v>122.5</v>
      </c>
      <c r="J16" s="6">
        <f>ROUND((0.8*B7)/2.5,0/5)*2.5</f>
        <v>127.5</v>
      </c>
      <c r="K16" s="6">
        <f>ROUND((0.8*B7)/2.5,0/5)*2.5</f>
        <v>127.5</v>
      </c>
      <c r="L16" s="6">
        <f>ROUND((0.8*B7)/2.5,0/5)*2.5</f>
        <v>127.5</v>
      </c>
    </row>
    <row r="17" spans="3:11" ht="12.75">
      <c r="C17" s="5" t="s">
        <v>12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2</v>
      </c>
      <c r="J17" s="6" t="s">
        <v>2</v>
      </c>
      <c r="K17" s="6" t="s">
        <v>2</v>
      </c>
    </row>
    <row r="18" spans="1:12" ht="12.75">
      <c r="A18" s="5"/>
      <c r="B18" s="6" t="s">
        <v>2</v>
      </c>
      <c r="C18" s="5" t="s">
        <v>26</v>
      </c>
      <c r="D18" s="6">
        <f>ROUND((0.65*B7)/2.5,0/5)*2.5</f>
        <v>105</v>
      </c>
      <c r="E18" s="6">
        <f>ROUND((0.75*B7)/2.5,0/5)*2.5</f>
        <v>120</v>
      </c>
      <c r="F18" s="6">
        <f>ROUND((0.85*B7)/2.5,0/5)*2.5</f>
        <v>135</v>
      </c>
      <c r="G18" s="6">
        <f>ROUND((0.95*B7)/2.5,0/5)*2.5</f>
        <v>152.5</v>
      </c>
      <c r="H18" s="6">
        <f>ROUND((0.95*B7)/2.5,0/5)*2.5</f>
        <v>152.5</v>
      </c>
      <c r="I18" s="6" t="s">
        <v>2</v>
      </c>
      <c r="J18" s="6" t="s">
        <v>2</v>
      </c>
      <c r="K18" s="6" t="s">
        <v>2</v>
      </c>
      <c r="L18" s="6" t="s">
        <v>2</v>
      </c>
    </row>
    <row r="19" spans="1:10" ht="12.75">
      <c r="A19" s="5"/>
      <c r="B19" s="5"/>
      <c r="C19" s="5" t="s">
        <v>42</v>
      </c>
      <c r="D19" s="6" t="s">
        <v>43</v>
      </c>
      <c r="E19" s="6" t="s">
        <v>43</v>
      </c>
      <c r="F19" s="6" t="s">
        <v>43</v>
      </c>
      <c r="G19" s="7"/>
      <c r="H19" s="5"/>
      <c r="I19" s="4"/>
      <c r="J19" s="4"/>
    </row>
    <row r="20" spans="1:10" ht="12.75">
      <c r="A20" s="5"/>
      <c r="B20" s="5"/>
      <c r="C20" s="5" t="s">
        <v>27</v>
      </c>
      <c r="D20" s="6"/>
      <c r="E20" s="6"/>
      <c r="F20" s="6"/>
      <c r="G20" s="7"/>
      <c r="H20" s="5"/>
      <c r="I20" s="4"/>
      <c r="J20" s="4"/>
    </row>
    <row r="21" spans="1:10" ht="12.75">
      <c r="A21" s="5"/>
      <c r="B21" s="5"/>
      <c r="C21" s="5"/>
      <c r="D21" s="6"/>
      <c r="E21" s="6"/>
      <c r="F21" s="6"/>
      <c r="G21" s="7"/>
      <c r="H21" s="5"/>
      <c r="I21" s="4"/>
      <c r="J21" s="4"/>
    </row>
    <row r="22" spans="1:11" ht="12.75">
      <c r="A22" s="5"/>
      <c r="B22" s="5" t="s">
        <v>28</v>
      </c>
      <c r="C22" s="5" t="s">
        <v>29</v>
      </c>
      <c r="D22" s="6" t="s">
        <v>4</v>
      </c>
      <c r="E22" s="6" t="s">
        <v>5</v>
      </c>
      <c r="F22" s="6" t="s">
        <v>6</v>
      </c>
      <c r="G22" s="7" t="s">
        <v>7</v>
      </c>
      <c r="H22" s="5" t="s">
        <v>8</v>
      </c>
      <c r="I22" s="5" t="s">
        <v>9</v>
      </c>
      <c r="J22" s="5" t="s">
        <v>24</v>
      </c>
      <c r="K22" s="5" t="s">
        <v>30</v>
      </c>
    </row>
    <row r="23" spans="1:11" ht="12.75">
      <c r="A23" s="5"/>
      <c r="B23" s="5"/>
      <c r="C23" s="5" t="s">
        <v>12</v>
      </c>
      <c r="D23" s="6" t="s">
        <v>13</v>
      </c>
      <c r="E23" s="6" t="s">
        <v>13</v>
      </c>
      <c r="F23" s="6" t="s">
        <v>13</v>
      </c>
      <c r="G23" s="6" t="s">
        <v>13</v>
      </c>
      <c r="H23" s="6" t="s">
        <v>14</v>
      </c>
      <c r="I23" s="6" t="s">
        <v>14</v>
      </c>
      <c r="J23" s="6" t="s">
        <v>14</v>
      </c>
      <c r="K23" s="6" t="s">
        <v>14</v>
      </c>
    </row>
    <row r="24" spans="1:11" ht="12.75">
      <c r="A24" s="5"/>
      <c r="B24" s="5"/>
      <c r="C24" s="5" t="s">
        <v>17</v>
      </c>
      <c r="D24" s="6">
        <f>ROUND((0.525*B6)/2.5,0/5)*2.5</f>
        <v>65</v>
      </c>
      <c r="E24" s="6">
        <f>ROUND((0.625*B6)/2.5,0/5)*2.5</f>
        <v>77.5</v>
      </c>
      <c r="F24" s="6">
        <f>ROUND((0.675*B6)/2.5,0/5)*2.5</f>
        <v>85</v>
      </c>
      <c r="G24" s="6">
        <f>ROUND((0.725*B6)/2.5,0/5)*2.5</f>
        <v>90</v>
      </c>
      <c r="H24" s="6">
        <f>ROUND((0.775*B6)/2.5,0/5)*2.5</f>
        <v>97.5</v>
      </c>
      <c r="I24" s="6">
        <f>ROUND((0.825*B6)/2.5,0/5)*2.5</f>
        <v>102.5</v>
      </c>
      <c r="J24" s="6">
        <f>ROUND((0.825*B6)/2.5,0/5)*2.5</f>
        <v>102.5</v>
      </c>
      <c r="K24" s="6">
        <f>ROUND((0.825*B6)/2.5,0/5)*2.5</f>
        <v>102.5</v>
      </c>
    </row>
    <row r="25" spans="1:9" ht="12.75">
      <c r="A25" s="5"/>
      <c r="B25" s="5"/>
      <c r="C25" s="5" t="s">
        <v>12</v>
      </c>
      <c r="D25" s="6" t="s">
        <v>36</v>
      </c>
      <c r="E25" s="6" t="s">
        <v>36</v>
      </c>
      <c r="F25" s="6" t="s">
        <v>36</v>
      </c>
      <c r="G25" s="6" t="s">
        <v>2</v>
      </c>
      <c r="H25" s="6" t="s">
        <v>2</v>
      </c>
      <c r="I25" s="6" t="s">
        <v>2</v>
      </c>
    </row>
    <row r="26" spans="1:9" ht="12.75">
      <c r="A26" s="5"/>
      <c r="B26" s="5"/>
      <c r="C26" s="5" t="s">
        <v>20</v>
      </c>
      <c r="D26" s="6">
        <f>ROUND((0.75*B6)/2.5,0/5)*2.5</f>
        <v>95</v>
      </c>
      <c r="E26" s="6">
        <f>ROUND((0.75*B6)/2.5,0/5)*2.5</f>
        <v>95</v>
      </c>
      <c r="F26" s="6">
        <f>ROUND((0.75*B6)/2.5,0/5)*2.5</f>
        <v>95</v>
      </c>
      <c r="G26" s="6" t="s">
        <v>2</v>
      </c>
      <c r="H26" s="5"/>
      <c r="I26" s="4"/>
    </row>
    <row r="27" spans="1:9" ht="12.75">
      <c r="A27" s="5"/>
      <c r="B27" s="5"/>
      <c r="C27" s="5" t="s">
        <v>31</v>
      </c>
      <c r="D27" s="6">
        <f>ROUND((0.55*B6)/2.5,0/5)*2.5</f>
        <v>70</v>
      </c>
      <c r="E27" s="6">
        <f>ROUND((0.55*B6)/2.5,0/5)*2.5</f>
        <v>70</v>
      </c>
      <c r="F27" s="6">
        <f>ROUND((0.55*B6)/2.5,0/5)*2.5</f>
        <v>70</v>
      </c>
      <c r="G27" s="6"/>
      <c r="H27" s="9"/>
      <c r="I27" s="9"/>
    </row>
    <row r="28" spans="1:9" ht="12.75">
      <c r="A28" s="5"/>
      <c r="B28" s="5" t="s">
        <v>2</v>
      </c>
      <c r="C28" s="5" t="s">
        <v>42</v>
      </c>
      <c r="D28" s="6" t="s">
        <v>43</v>
      </c>
      <c r="E28" s="6" t="s">
        <v>43</v>
      </c>
      <c r="F28" s="6" t="s">
        <v>43</v>
      </c>
      <c r="G28" s="6" t="s">
        <v>2</v>
      </c>
      <c r="H28" s="5"/>
      <c r="I28" s="4"/>
    </row>
    <row r="29" spans="1:9" ht="12.75">
      <c r="A29" s="5"/>
      <c r="B29" s="5"/>
      <c r="C29" s="5" t="s">
        <v>22</v>
      </c>
      <c r="D29" s="6" t="s">
        <v>2</v>
      </c>
      <c r="E29" s="6" t="s">
        <v>2</v>
      </c>
      <c r="F29" s="6" t="s">
        <v>2</v>
      </c>
      <c r="G29" s="6" t="s">
        <v>2</v>
      </c>
      <c r="H29" s="5"/>
      <c r="I29" s="4"/>
    </row>
    <row r="30" spans="1:10" ht="12.75">
      <c r="A30" s="5"/>
      <c r="B30" s="5"/>
      <c r="J30" s="4"/>
    </row>
    <row r="31" spans="1:12" ht="12.75">
      <c r="A31" s="5"/>
      <c r="B31" s="5"/>
      <c r="C31" s="5" t="s">
        <v>32</v>
      </c>
      <c r="D31" s="6" t="s">
        <v>4</v>
      </c>
      <c r="E31" s="6" t="s">
        <v>5</v>
      </c>
      <c r="F31" s="6" t="s">
        <v>6</v>
      </c>
      <c r="G31" s="7" t="s">
        <v>7</v>
      </c>
      <c r="H31" s="5" t="s">
        <v>8</v>
      </c>
      <c r="I31" s="5" t="s">
        <v>9</v>
      </c>
      <c r="J31" s="5" t="s">
        <v>24</v>
      </c>
      <c r="K31" s="5" t="s">
        <v>30</v>
      </c>
      <c r="L31" s="5" t="s">
        <v>2</v>
      </c>
    </row>
    <row r="32" spans="1:12" ht="12.75">
      <c r="A32" s="5"/>
      <c r="B32" s="5"/>
      <c r="C32" s="5" t="s">
        <v>12</v>
      </c>
      <c r="D32" s="6" t="s">
        <v>13</v>
      </c>
      <c r="E32" s="6" t="s">
        <v>13</v>
      </c>
      <c r="F32" s="6" t="s">
        <v>13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5" t="s">
        <v>2</v>
      </c>
    </row>
    <row r="33" spans="1:11" ht="12.75">
      <c r="A33" s="4"/>
      <c r="B33" s="5"/>
      <c r="C33" s="5" t="s">
        <v>25</v>
      </c>
      <c r="D33" s="6">
        <f>ROUND((0.625*B7)/2.5,0/5)*2.5</f>
        <v>100</v>
      </c>
      <c r="E33" s="6">
        <f>ROUND((0.675*B7)/2.5,0/5)*2.5</f>
        <v>107.5</v>
      </c>
      <c r="F33" s="6">
        <f>ROUND((0.725*B7)/2.5,0/5)*2.5</f>
        <v>115</v>
      </c>
      <c r="G33" s="6">
        <f>ROUND((0.775*B7)/2.5,0/5)*2.5</f>
        <v>125</v>
      </c>
      <c r="H33" s="6">
        <f>ROUND((0.82*B7)/2.5,0/5)*2.5</f>
        <v>130</v>
      </c>
      <c r="I33" s="6">
        <f>ROUND((0.85*B7)/2.5,0/5)*2.5</f>
        <v>135</v>
      </c>
      <c r="J33" s="6">
        <f>ROUND((0.85*B7)/2.5,0/5)*2.5</f>
        <v>135</v>
      </c>
      <c r="K33" s="6">
        <f>ROUND((0.85*B7)/2.5,0/5)*2.5</f>
        <v>135</v>
      </c>
    </row>
    <row r="34" spans="1:11" ht="12.75">
      <c r="A34" s="4"/>
      <c r="B34" s="5"/>
      <c r="C34" s="5" t="s">
        <v>12</v>
      </c>
      <c r="D34" s="6" t="s">
        <v>18</v>
      </c>
      <c r="E34" s="6" t="s">
        <v>18</v>
      </c>
      <c r="F34" s="6"/>
      <c r="G34" s="6"/>
      <c r="H34" s="9"/>
      <c r="I34" s="9"/>
      <c r="J34" s="9"/>
      <c r="K34" s="9"/>
    </row>
    <row r="35" spans="1:10" ht="12.75">
      <c r="A35" s="4"/>
      <c r="B35" s="5"/>
      <c r="C35" s="5" t="s">
        <v>35</v>
      </c>
      <c r="D35" s="6">
        <f>ROUND((0.685*B7)/2.5,0/5)*2.5</f>
        <v>110</v>
      </c>
      <c r="E35" s="6">
        <f>ROUND((0.685*B7)/2.5,0/5)*2.5</f>
        <v>110</v>
      </c>
      <c r="F35" s="6" t="s">
        <v>2</v>
      </c>
      <c r="G35" s="6" t="s">
        <v>2</v>
      </c>
      <c r="H35" s="5"/>
      <c r="I35" s="4"/>
      <c r="J35" s="4"/>
    </row>
    <row r="36" spans="1:11" ht="12.75">
      <c r="A36" s="4"/>
      <c r="B36" s="4"/>
      <c r="C36" s="5" t="s">
        <v>12</v>
      </c>
      <c r="D36" s="6" t="s">
        <v>36</v>
      </c>
      <c r="E36" s="6" t="s">
        <v>36</v>
      </c>
      <c r="F36" s="6" t="s">
        <v>36</v>
      </c>
      <c r="G36" s="6" t="s">
        <v>36</v>
      </c>
      <c r="H36" s="6" t="s">
        <v>36</v>
      </c>
      <c r="I36" s="6" t="s">
        <v>2</v>
      </c>
      <c r="J36" s="6" t="s">
        <v>2</v>
      </c>
      <c r="K36" s="6" t="s">
        <v>2</v>
      </c>
    </row>
    <row r="37" spans="1:12" ht="12.75">
      <c r="A37" s="4"/>
      <c r="B37" s="4"/>
      <c r="C37" s="5" t="s">
        <v>21</v>
      </c>
      <c r="D37" s="6">
        <f>ROUND((0.6*B9)/2.5,0/5)*2.5</f>
        <v>120</v>
      </c>
      <c r="E37" s="6">
        <f>ROUND((0.7*B9)/2.5,0/5)*2.5</f>
        <v>140</v>
      </c>
      <c r="F37" s="6">
        <f>ROUND((0.775*B9)/2.5,0/5)*2.5</f>
        <v>155</v>
      </c>
      <c r="G37" s="6">
        <f>ROUND((0.8*B9)/2.5,0/5)*2.5</f>
        <v>160</v>
      </c>
      <c r="H37" s="6">
        <f>ROUND((0.8*B9)/2.5,0/5)*2.5</f>
        <v>160</v>
      </c>
      <c r="I37" s="6" t="s">
        <v>2</v>
      </c>
      <c r="J37" s="6" t="s">
        <v>2</v>
      </c>
      <c r="K37" s="6" t="s">
        <v>2</v>
      </c>
      <c r="L37" s="6" t="s">
        <v>2</v>
      </c>
    </row>
    <row r="38" spans="3:10" ht="12.75">
      <c r="C38" s="5" t="s">
        <v>42</v>
      </c>
      <c r="D38" s="6" t="s">
        <v>43</v>
      </c>
      <c r="E38" s="6" t="s">
        <v>43</v>
      </c>
      <c r="F38" s="6" t="s">
        <v>43</v>
      </c>
      <c r="G38" s="7"/>
      <c r="H38" s="5"/>
      <c r="I38" s="4"/>
      <c r="J38" s="4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13" width="6.140625" style="0" customWidth="1"/>
  </cols>
  <sheetData>
    <row r="1" ht="12.75">
      <c r="A1" s="2" t="s">
        <v>0</v>
      </c>
    </row>
    <row r="2" ht="12.75">
      <c r="A2" s="1" t="s">
        <v>38</v>
      </c>
    </row>
    <row r="3" spans="1:12" ht="12.75">
      <c r="A3" s="5" t="s">
        <v>2</v>
      </c>
      <c r="B3" s="3"/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30</v>
      </c>
      <c r="L3" s="5" t="s">
        <v>39</v>
      </c>
    </row>
    <row r="4" spans="1:12" ht="12.75">
      <c r="A4" s="5" t="s">
        <v>47</v>
      </c>
      <c r="B4" s="5" t="s">
        <v>2</v>
      </c>
      <c r="C4" s="5" t="s">
        <v>12</v>
      </c>
      <c r="D4" s="6" t="s">
        <v>18</v>
      </c>
      <c r="E4" s="6" t="s">
        <v>18</v>
      </c>
      <c r="F4" s="6" t="s">
        <v>18</v>
      </c>
      <c r="G4" s="6" t="s">
        <v>18</v>
      </c>
      <c r="H4" s="6" t="s">
        <v>18</v>
      </c>
      <c r="I4" s="6" t="s">
        <v>18</v>
      </c>
      <c r="J4" s="6" t="s">
        <v>18</v>
      </c>
      <c r="K4" s="6" t="s">
        <v>18</v>
      </c>
      <c r="L4" s="6" t="s">
        <v>18</v>
      </c>
    </row>
    <row r="5" spans="1:12" ht="12.75">
      <c r="A5" s="5" t="s">
        <v>15</v>
      </c>
      <c r="B5" s="8" t="s">
        <v>16</v>
      </c>
      <c r="C5" s="5" t="s">
        <v>17</v>
      </c>
      <c r="D5" s="6">
        <f>ROUND((0.5*B6)/2.5,0/5)*2.5</f>
        <v>62.5</v>
      </c>
      <c r="E5" s="6">
        <f>ROUND((0.55*B6)/2.5,0/5)*2.5</f>
        <v>70</v>
      </c>
      <c r="F5" s="6">
        <f>ROUND((0.6*B6)/2.5,0/5)*2.5</f>
        <v>75</v>
      </c>
      <c r="G5" s="6">
        <f>ROUND((0.65*B6)/2.5,0/5)*2.5</f>
        <v>82.5</v>
      </c>
      <c r="H5" s="6">
        <f>ROUND((0.735*B6)/2.5,0/5)*2.5</f>
        <v>92.5</v>
      </c>
      <c r="I5" s="6">
        <f>ROUND((0.775*B6)/2.5,0/5)*2.5</f>
        <v>97.5</v>
      </c>
      <c r="J5" s="6">
        <f>ROUND((0.825*B6)/2.5,0/5)*2.5</f>
        <v>102.5</v>
      </c>
      <c r="K5" s="6">
        <f>ROUND((0.825*B6)/2.5,0/5)*2.5</f>
        <v>102.5</v>
      </c>
      <c r="L5" s="6">
        <f>ROUND((0.825*B6)/2.5,0/5)*2.5</f>
        <v>102.5</v>
      </c>
    </row>
    <row r="6" spans="1:11" ht="12.75">
      <c r="A6" s="5" t="s">
        <v>17</v>
      </c>
      <c r="B6" s="7">
        <v>125</v>
      </c>
      <c r="C6" s="5" t="s">
        <v>12</v>
      </c>
      <c r="D6" s="6" t="s">
        <v>18</v>
      </c>
      <c r="E6" s="6" t="s">
        <v>18</v>
      </c>
      <c r="F6" s="6" t="s">
        <v>18</v>
      </c>
      <c r="G6" s="6" t="s">
        <v>18</v>
      </c>
      <c r="H6" s="6" t="s">
        <v>18</v>
      </c>
      <c r="I6" s="6" t="s">
        <v>2</v>
      </c>
      <c r="J6" s="6" t="s">
        <v>2</v>
      </c>
      <c r="K6" s="6" t="s">
        <v>2</v>
      </c>
    </row>
    <row r="7" spans="1:10" ht="12.75">
      <c r="A7" s="5" t="s">
        <v>19</v>
      </c>
      <c r="B7" s="7">
        <v>160</v>
      </c>
      <c r="C7" s="5" t="s">
        <v>20</v>
      </c>
      <c r="D7" s="6">
        <f>ROUND((0.9*B6)/2.5,0/5)*2.5</f>
        <v>112.5</v>
      </c>
      <c r="E7" s="6">
        <f>ROUND((0.9*B6)/2.5,0/5)*2.5</f>
        <v>112.5</v>
      </c>
      <c r="F7" s="6">
        <f>ROUND((0.9*B6)/2.5,0/5)*2.5</f>
        <v>112.5</v>
      </c>
      <c r="G7" s="6">
        <f>ROUND((0.9*B6)/2.5,0/5)*2.5</f>
        <v>112.5</v>
      </c>
      <c r="H7" s="6">
        <f>ROUND((0.9*B6)/2.5,0/5)*2.5</f>
        <v>112.5</v>
      </c>
      <c r="I7" s="4"/>
      <c r="J7" s="4"/>
    </row>
    <row r="8" spans="1:10" ht="12.75">
      <c r="A8" s="5"/>
      <c r="B8" s="7"/>
      <c r="C8" s="5" t="s">
        <v>12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4"/>
    </row>
    <row r="9" spans="1:12" ht="12.75">
      <c r="A9" s="5" t="s">
        <v>21</v>
      </c>
      <c r="B9" s="7">
        <v>200</v>
      </c>
      <c r="C9" s="5" t="s">
        <v>21</v>
      </c>
      <c r="D9" s="6">
        <f>ROUND((0.615*B9)/2.5,0/5)*2.5</f>
        <v>122.5</v>
      </c>
      <c r="E9" s="6">
        <f>ROUND((0.715*B9)/2.5,0/5)*2.5</f>
        <v>142.5</v>
      </c>
      <c r="F9" s="6">
        <f>ROUND((0.815*B9)/2.5,0/5)*2.5</f>
        <v>162.5</v>
      </c>
      <c r="G9" s="6">
        <f>ROUND((0.85*B9)/2.5,0/5)*2.5</f>
        <v>170</v>
      </c>
      <c r="H9" s="6">
        <f>ROUND((0.85*B9)/2.5,0/5)*2.5</f>
        <v>170</v>
      </c>
      <c r="I9" s="6">
        <f>ROUND((0.85*B9)/2.5,0/5)*2.5</f>
        <v>170</v>
      </c>
      <c r="J9" s="6" t="s">
        <v>2</v>
      </c>
      <c r="K9" s="6" t="s">
        <v>2</v>
      </c>
      <c r="L9" s="6" t="s">
        <v>2</v>
      </c>
    </row>
    <row r="10" spans="3:10" ht="12.75">
      <c r="C10" s="5" t="s">
        <v>42</v>
      </c>
      <c r="D10" s="6" t="s">
        <v>43</v>
      </c>
      <c r="E10" s="6" t="s">
        <v>43</v>
      </c>
      <c r="F10" s="6" t="s">
        <v>43</v>
      </c>
      <c r="G10" s="6" t="s">
        <v>2</v>
      </c>
      <c r="H10" s="5"/>
      <c r="I10" s="4"/>
      <c r="J10" s="4"/>
    </row>
    <row r="11" spans="1:10" ht="12.75">
      <c r="A11" s="5"/>
      <c r="B11" s="5" t="s">
        <v>2</v>
      </c>
      <c r="C11" s="5" t="s">
        <v>22</v>
      </c>
      <c r="D11" s="6" t="s">
        <v>2</v>
      </c>
      <c r="E11" s="6" t="s">
        <v>2</v>
      </c>
      <c r="F11" s="6" t="s">
        <v>2</v>
      </c>
      <c r="G11" s="6" t="s">
        <v>2</v>
      </c>
      <c r="H11" s="5"/>
      <c r="I11" s="4"/>
      <c r="J11" s="4"/>
    </row>
    <row r="12" spans="1:10" ht="12.75">
      <c r="A12" s="5" t="s">
        <v>2</v>
      </c>
      <c r="B12" s="5"/>
      <c r="C12" s="5"/>
      <c r="D12" s="6"/>
      <c r="E12" s="6"/>
      <c r="F12" s="6"/>
      <c r="G12" s="7"/>
      <c r="H12" s="5"/>
      <c r="I12" s="4"/>
      <c r="J12" s="4"/>
    </row>
    <row r="13" spans="1:12" ht="12.75">
      <c r="A13" s="5"/>
      <c r="B13" s="5" t="s">
        <v>2</v>
      </c>
      <c r="C13" s="5" t="s">
        <v>23</v>
      </c>
      <c r="D13" s="6" t="s">
        <v>4</v>
      </c>
      <c r="E13" s="6" t="s">
        <v>5</v>
      </c>
      <c r="F13" s="6" t="s">
        <v>6</v>
      </c>
      <c r="G13" s="7" t="s">
        <v>7</v>
      </c>
      <c r="H13" s="5" t="s">
        <v>8</v>
      </c>
      <c r="I13" s="5" t="s">
        <v>9</v>
      </c>
      <c r="J13" s="5" t="s">
        <v>24</v>
      </c>
      <c r="K13" s="5" t="s">
        <v>11</v>
      </c>
      <c r="L13" s="5" t="s">
        <v>39</v>
      </c>
    </row>
    <row r="14" spans="3:12" ht="12.75">
      <c r="C14" s="5" t="s">
        <v>12</v>
      </c>
      <c r="D14" s="6" t="s">
        <v>13</v>
      </c>
      <c r="E14" s="6" t="s">
        <v>13</v>
      </c>
      <c r="F14" s="6" t="s">
        <v>13</v>
      </c>
      <c r="G14" s="6" t="s">
        <v>13</v>
      </c>
      <c r="H14" s="6" t="s">
        <v>13</v>
      </c>
      <c r="I14" s="6" t="s">
        <v>13</v>
      </c>
      <c r="J14" s="6" t="s">
        <v>13</v>
      </c>
      <c r="K14" s="6" t="s">
        <v>13</v>
      </c>
      <c r="L14" s="6" t="s">
        <v>13</v>
      </c>
    </row>
    <row r="15" spans="3:12" ht="12.75">
      <c r="C15" s="5" t="s">
        <v>33</v>
      </c>
      <c r="D15" s="6">
        <f>ROUND((0.52*B7)/2.5,0/5)*2.5</f>
        <v>82.5</v>
      </c>
      <c r="E15" s="6">
        <f>ROUND((0.57*B7)/2.5,0/5)*2.5</f>
        <v>90</v>
      </c>
      <c r="F15" s="6">
        <f>ROUND((0.62*B7)/2.5,0/5)*2.5</f>
        <v>100</v>
      </c>
      <c r="G15" s="6">
        <f>ROUND((0.67*B7)/2.5,0/5)*2.5</f>
        <v>107.5</v>
      </c>
      <c r="H15" s="6">
        <f>ROUND((0.725*B7)/2.5,0/5)*2.5</f>
        <v>115</v>
      </c>
      <c r="I15" s="6">
        <f>ROUND((0.775*B7)/2.5,0/5)*2.5</f>
        <v>125</v>
      </c>
      <c r="J15" s="6">
        <f>ROUND((0.825*B7)/2.5,0/5)*2.5</f>
        <v>132.5</v>
      </c>
      <c r="K15" s="6">
        <f>ROUND((0.825*B7)/2.5,0/5)*2.5</f>
        <v>132.5</v>
      </c>
      <c r="L15" s="6">
        <f>ROUND((0.825*B7)/2.5,0/5)*2.5</f>
        <v>132.5</v>
      </c>
    </row>
    <row r="16" spans="3:12" ht="12.75">
      <c r="C16" s="5" t="s">
        <v>34</v>
      </c>
      <c r="D16" s="6">
        <f>ROUND((0.52*B7)/2.5,0/5)*2.5</f>
        <v>82.5</v>
      </c>
      <c r="E16" s="6">
        <f>ROUND((0.57*B7)/2.5,0/5)*2.5</f>
        <v>90</v>
      </c>
      <c r="F16" s="6">
        <f>ROUND((0.62*B7)/2.5,0/5)*2.5</f>
        <v>100</v>
      </c>
      <c r="G16" s="6">
        <f>ROUND((0.67*B7)/2.5,0/5)*2.5</f>
        <v>107.5</v>
      </c>
      <c r="H16" s="6">
        <f>ROUND((0.725*B7)/2.5,0/5)*2.5</f>
        <v>115</v>
      </c>
      <c r="I16" s="6">
        <f>ROUND((0.775*B7)/2.5,0/5)*2.5</f>
        <v>125</v>
      </c>
      <c r="J16" s="6">
        <f>ROUND((0.825*B7)/2.5,0/5)*2.5</f>
        <v>132.5</v>
      </c>
      <c r="K16" s="6">
        <f>ROUND((0.825*B7)/2.5,0/5)*2.5</f>
        <v>132.5</v>
      </c>
      <c r="L16" s="6">
        <f>ROUND((0.825*B7)/2.5,0/5)*2.5</f>
        <v>132.5</v>
      </c>
    </row>
    <row r="17" spans="3:11" ht="12.75">
      <c r="C17" s="5" t="s">
        <v>12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2</v>
      </c>
      <c r="J17" s="6" t="s">
        <v>2</v>
      </c>
      <c r="K17" s="6" t="s">
        <v>2</v>
      </c>
    </row>
    <row r="18" spans="1:12" ht="12.75">
      <c r="A18" s="5"/>
      <c r="B18" s="6" t="s">
        <v>2</v>
      </c>
      <c r="C18" s="5" t="s">
        <v>26</v>
      </c>
      <c r="D18" s="6">
        <f>ROUND((0.65*B7)/2.5,0/5)*2.5</f>
        <v>105</v>
      </c>
      <c r="E18" s="6">
        <f>ROUND((0.75*B7)/2.5,0/5)*2.5</f>
        <v>120</v>
      </c>
      <c r="F18" s="6">
        <f>ROUND((0.85*B7)/2.5,0/5)*2.5</f>
        <v>135</v>
      </c>
      <c r="G18" s="6">
        <f>ROUND((0.935*B7)/2.5,0/5)*2.5</f>
        <v>150</v>
      </c>
      <c r="H18" s="6">
        <f>ROUND((0.935*B7)/2.5,0/5)*2.5</f>
        <v>150</v>
      </c>
      <c r="I18" s="6" t="s">
        <v>2</v>
      </c>
      <c r="J18" s="6" t="s">
        <v>2</v>
      </c>
      <c r="K18" s="6" t="s">
        <v>2</v>
      </c>
      <c r="L18" s="6" t="s">
        <v>2</v>
      </c>
    </row>
    <row r="19" spans="1:10" ht="12.75">
      <c r="A19" s="5"/>
      <c r="B19" s="5"/>
      <c r="C19" s="5" t="s">
        <v>42</v>
      </c>
      <c r="D19" s="6" t="s">
        <v>43</v>
      </c>
      <c r="E19" s="6" t="s">
        <v>43</v>
      </c>
      <c r="F19" s="6" t="s">
        <v>43</v>
      </c>
      <c r="G19" s="7"/>
      <c r="H19" s="5"/>
      <c r="I19" s="4" t="s">
        <v>2</v>
      </c>
      <c r="J19" s="4"/>
    </row>
    <row r="20" spans="1:10" ht="12.75">
      <c r="A20" s="5"/>
      <c r="B20" s="5"/>
      <c r="C20" s="5" t="s">
        <v>27</v>
      </c>
      <c r="D20" s="6"/>
      <c r="E20" s="6"/>
      <c r="F20" s="6"/>
      <c r="G20" s="7"/>
      <c r="H20" s="5"/>
      <c r="I20" s="4"/>
      <c r="J20" s="4"/>
    </row>
    <row r="21" spans="1:10" ht="12.75">
      <c r="A21" s="5"/>
      <c r="B21" s="5"/>
      <c r="C21" s="5"/>
      <c r="D21" s="6"/>
      <c r="E21" s="6"/>
      <c r="F21" s="6"/>
      <c r="G21" s="7"/>
      <c r="H21" s="5"/>
      <c r="I21" s="4"/>
      <c r="J21" s="4"/>
    </row>
    <row r="22" spans="1:12" ht="12.75">
      <c r="A22" s="5"/>
      <c r="B22" s="5" t="s">
        <v>28</v>
      </c>
      <c r="C22" s="5" t="s">
        <v>29</v>
      </c>
      <c r="D22" s="6" t="s">
        <v>4</v>
      </c>
      <c r="E22" s="6" t="s">
        <v>5</v>
      </c>
      <c r="F22" s="6" t="s">
        <v>6</v>
      </c>
      <c r="G22" s="7" t="s">
        <v>7</v>
      </c>
      <c r="H22" s="5" t="s">
        <v>8</v>
      </c>
      <c r="I22" s="5" t="s">
        <v>9</v>
      </c>
      <c r="J22" s="5" t="s">
        <v>24</v>
      </c>
      <c r="K22" s="5" t="s">
        <v>30</v>
      </c>
      <c r="L22" s="5" t="s">
        <v>39</v>
      </c>
    </row>
    <row r="23" spans="1:12" ht="12.75">
      <c r="A23" s="5"/>
      <c r="B23" s="5"/>
      <c r="C23" s="5" t="s">
        <v>12</v>
      </c>
      <c r="D23" s="6" t="s">
        <v>13</v>
      </c>
      <c r="E23" s="6" t="s">
        <v>13</v>
      </c>
      <c r="F23" s="6" t="s">
        <v>13</v>
      </c>
      <c r="G23" s="6" t="s">
        <v>13</v>
      </c>
      <c r="H23" s="6" t="s">
        <v>14</v>
      </c>
      <c r="I23" s="6" t="s">
        <v>14</v>
      </c>
      <c r="J23" s="6" t="s">
        <v>14</v>
      </c>
      <c r="K23" s="6" t="s">
        <v>14</v>
      </c>
      <c r="L23" s="6" t="s">
        <v>14</v>
      </c>
    </row>
    <row r="24" spans="1:12" ht="12.75">
      <c r="A24" s="5"/>
      <c r="B24" s="5"/>
      <c r="C24" s="5" t="s">
        <v>17</v>
      </c>
      <c r="D24" s="6">
        <f>ROUND((0.525*B6)/2.5,0/5)*2.5</f>
        <v>65</v>
      </c>
      <c r="E24" s="6">
        <f>ROUND((0.625*B6)/2.5,0/5)*2.5</f>
        <v>77.5</v>
      </c>
      <c r="F24" s="6">
        <f>ROUND((0.675*B6)/2.5,0/5)*2.5</f>
        <v>85</v>
      </c>
      <c r="G24" s="6">
        <f>ROUND((0.725*B6)/2.5,0/5)*2.5</f>
        <v>90</v>
      </c>
      <c r="H24" s="6">
        <f>ROUND((0.775*B6)/2.5,0/5)*2.5</f>
        <v>97.5</v>
      </c>
      <c r="I24" s="6">
        <f>ROUND((0.825*B6)/2.5,0/5)*2.5</f>
        <v>102.5</v>
      </c>
      <c r="J24" s="6">
        <f>ROUND((0.85*B6)/2.5,0/5)*2.5</f>
        <v>107.5</v>
      </c>
      <c r="K24" s="6">
        <f>ROUND((0.85*B6)/2.5,0/5)*2.5</f>
        <v>107.5</v>
      </c>
      <c r="L24" s="6">
        <f>ROUND((0.85*B6)/2.5,0/5)*2.5</f>
        <v>107.5</v>
      </c>
    </row>
    <row r="25" spans="1:9" ht="12.75">
      <c r="A25" s="5"/>
      <c r="B25" s="5"/>
      <c r="C25" s="5" t="s">
        <v>12</v>
      </c>
      <c r="D25" s="6" t="s">
        <v>36</v>
      </c>
      <c r="E25" s="6" t="s">
        <v>36</v>
      </c>
      <c r="F25" s="6" t="s">
        <v>36</v>
      </c>
      <c r="G25" s="6" t="s">
        <v>2</v>
      </c>
      <c r="H25" s="6" t="s">
        <v>2</v>
      </c>
      <c r="I25" s="6" t="s">
        <v>2</v>
      </c>
    </row>
    <row r="26" spans="1:9" ht="12.75">
      <c r="A26" s="5"/>
      <c r="B26" s="5"/>
      <c r="C26" s="5" t="s">
        <v>20</v>
      </c>
      <c r="D26" s="6">
        <f>ROUND((0.8*B6)/2.5,0/5)*2.5</f>
        <v>100</v>
      </c>
      <c r="E26" s="6">
        <f>ROUND((0.8*B6)/2.5,0/5)*2.5</f>
        <v>100</v>
      </c>
      <c r="F26" s="6">
        <f>ROUND((0.8*B6)/2.5,0/5)*2.5</f>
        <v>100</v>
      </c>
      <c r="G26" s="6" t="s">
        <v>2</v>
      </c>
      <c r="H26" s="5"/>
      <c r="I26" s="4"/>
    </row>
    <row r="27" spans="1:9" ht="12.75">
      <c r="A27" s="5"/>
      <c r="B27" s="5"/>
      <c r="C27" s="5" t="s">
        <v>31</v>
      </c>
      <c r="D27" s="6">
        <f>ROUND((0.575*B6)/2.5,0/5)*2.5</f>
        <v>72.5</v>
      </c>
      <c r="E27" s="6">
        <f>ROUND((0.575*B6)/2.5,0/5)*2.5</f>
        <v>72.5</v>
      </c>
      <c r="F27" s="6">
        <f>ROUND((0.575*B6)/2.5,0/5)*2.5</f>
        <v>72.5</v>
      </c>
      <c r="G27" s="6"/>
      <c r="H27" s="9"/>
      <c r="I27" s="9"/>
    </row>
    <row r="28" spans="1:9" ht="12.75">
      <c r="A28" s="5"/>
      <c r="B28" s="5" t="s">
        <v>2</v>
      </c>
      <c r="C28" s="5" t="s">
        <v>42</v>
      </c>
      <c r="D28" s="6" t="s">
        <v>43</v>
      </c>
      <c r="E28" s="6" t="s">
        <v>43</v>
      </c>
      <c r="F28" s="6" t="s">
        <v>43</v>
      </c>
      <c r="G28" s="6" t="s">
        <v>2</v>
      </c>
      <c r="H28" s="5"/>
      <c r="I28" s="4"/>
    </row>
    <row r="29" spans="1:9" ht="12.75">
      <c r="A29" s="5"/>
      <c r="B29" s="5"/>
      <c r="C29" s="5" t="s">
        <v>22</v>
      </c>
      <c r="D29" s="6" t="s">
        <v>2</v>
      </c>
      <c r="E29" s="6" t="s">
        <v>2</v>
      </c>
      <c r="F29" s="6" t="s">
        <v>2</v>
      </c>
      <c r="G29" s="6" t="s">
        <v>2</v>
      </c>
      <c r="H29" s="5"/>
      <c r="I29" s="4"/>
    </row>
    <row r="30" spans="1:10" ht="12.75">
      <c r="A30" s="5"/>
      <c r="B30" s="5"/>
      <c r="J30" s="4"/>
    </row>
    <row r="31" spans="1:12" ht="12.75">
      <c r="A31" s="5"/>
      <c r="B31" s="5"/>
      <c r="C31" s="5" t="s">
        <v>32</v>
      </c>
      <c r="D31" s="6" t="s">
        <v>4</v>
      </c>
      <c r="E31" s="6" t="s">
        <v>5</v>
      </c>
      <c r="F31" s="6" t="s">
        <v>6</v>
      </c>
      <c r="G31" s="7" t="s">
        <v>7</v>
      </c>
      <c r="H31" s="5" t="s">
        <v>8</v>
      </c>
      <c r="I31" s="5" t="s">
        <v>9</v>
      </c>
      <c r="J31" s="5" t="s">
        <v>24</v>
      </c>
      <c r="K31" s="5" t="s">
        <v>30</v>
      </c>
      <c r="L31" s="5" t="s">
        <v>2</v>
      </c>
    </row>
    <row r="32" spans="1:12" ht="12.75">
      <c r="A32" s="5"/>
      <c r="B32" s="5"/>
      <c r="C32" s="5" t="s">
        <v>12</v>
      </c>
      <c r="D32" s="6" t="s">
        <v>13</v>
      </c>
      <c r="E32" s="6" t="s">
        <v>13</v>
      </c>
      <c r="F32" s="6" t="s">
        <v>13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5" t="s">
        <v>2</v>
      </c>
    </row>
    <row r="33" spans="1:11" ht="12.75">
      <c r="A33" s="4"/>
      <c r="B33" s="5"/>
      <c r="C33" s="5" t="s">
        <v>25</v>
      </c>
      <c r="D33" s="6">
        <f>ROUND((0.625*B7)/2.5,0/5)*2.5</f>
        <v>100</v>
      </c>
      <c r="E33" s="6">
        <f>ROUND((0.675*B7)/2.5,0/5)*2.5</f>
        <v>107.5</v>
      </c>
      <c r="F33" s="6">
        <f>ROUND((0.725*B7)/2.5,0/5)*2.5</f>
        <v>115</v>
      </c>
      <c r="G33" s="6">
        <f>ROUND((0.775*B7)/2.5,0/5)*2.5</f>
        <v>125</v>
      </c>
      <c r="H33" s="6">
        <f>ROUND((0.825*B7)/2.5,0/5)*2.5</f>
        <v>132.5</v>
      </c>
      <c r="I33" s="6">
        <f>ROUND((0.875*B7)/2.5,0/5)*2.5</f>
        <v>140</v>
      </c>
      <c r="J33" s="6">
        <f>ROUND((0.875*B7)/2.5,0/5)*2.5</f>
        <v>140</v>
      </c>
      <c r="K33" s="6">
        <f>ROUND((0.875*B7)/2.5,0/5)*2.5</f>
        <v>140</v>
      </c>
    </row>
    <row r="34" spans="1:11" ht="12.75">
      <c r="A34" s="4"/>
      <c r="B34" s="5"/>
      <c r="C34" s="5" t="s">
        <v>12</v>
      </c>
      <c r="D34" s="6" t="s">
        <v>18</v>
      </c>
      <c r="E34" s="6" t="s">
        <v>18</v>
      </c>
      <c r="F34" s="6"/>
      <c r="G34" s="6"/>
      <c r="H34" s="9"/>
      <c r="I34" s="9"/>
      <c r="J34" s="9"/>
      <c r="K34" s="9"/>
    </row>
    <row r="35" spans="1:10" ht="12.75">
      <c r="A35" s="4"/>
      <c r="B35" s="5"/>
      <c r="C35" s="5" t="s">
        <v>35</v>
      </c>
      <c r="D35" s="6">
        <f>ROUND((0.72*B7)/2.5,0/5)*2.5</f>
        <v>115</v>
      </c>
      <c r="E35" s="6">
        <f>ROUND((0.72*B7)/2.5,0/5)*2.5</f>
        <v>115</v>
      </c>
      <c r="F35" s="6" t="s">
        <v>2</v>
      </c>
      <c r="G35" s="6" t="s">
        <v>2</v>
      </c>
      <c r="H35" s="5"/>
      <c r="I35" s="4"/>
      <c r="J35" s="4"/>
    </row>
    <row r="36" spans="1:11" ht="12.75">
      <c r="A36" s="4"/>
      <c r="B36" s="4"/>
      <c r="C36" s="5" t="s">
        <v>12</v>
      </c>
      <c r="D36" s="6" t="s">
        <v>36</v>
      </c>
      <c r="E36" s="6" t="s">
        <v>36</v>
      </c>
      <c r="F36" s="6" t="s">
        <v>36</v>
      </c>
      <c r="G36" s="6" t="s">
        <v>36</v>
      </c>
      <c r="H36" s="6" t="s">
        <v>36</v>
      </c>
      <c r="I36" s="6" t="s">
        <v>2</v>
      </c>
      <c r="J36" s="6" t="s">
        <v>2</v>
      </c>
      <c r="K36" s="6" t="s">
        <v>2</v>
      </c>
    </row>
    <row r="37" spans="1:12" ht="12.75">
      <c r="A37" s="4"/>
      <c r="B37" s="4"/>
      <c r="C37" s="5" t="s">
        <v>21</v>
      </c>
      <c r="D37" s="6">
        <f>ROUND((0.6*B9)/2.5,0/5)*2.5</f>
        <v>120</v>
      </c>
      <c r="E37" s="6">
        <f>ROUND((0.7*B9)/2.5,0/5)*2.5</f>
        <v>140</v>
      </c>
      <c r="F37" s="6">
        <f>ROUND((0.75*B9)/2.5,0/5)*2.5</f>
        <v>150</v>
      </c>
      <c r="G37" s="6">
        <f>ROUND((0.785*B9)/2.5,0/5)*2.5</f>
        <v>157.5</v>
      </c>
      <c r="H37" s="6">
        <f>ROUND((0.785*B9)/2.5,0/5)*2.5</f>
        <v>157.5</v>
      </c>
      <c r="I37" s="6" t="s">
        <v>2</v>
      </c>
      <c r="J37" s="6" t="s">
        <v>2</v>
      </c>
      <c r="K37" s="6" t="s">
        <v>2</v>
      </c>
      <c r="L37" s="6" t="s">
        <v>2</v>
      </c>
    </row>
    <row r="38" spans="3:10" ht="12.75">
      <c r="C38" s="5" t="s">
        <v>42</v>
      </c>
      <c r="D38" s="6" t="s">
        <v>43</v>
      </c>
      <c r="E38" s="6" t="s">
        <v>43</v>
      </c>
      <c r="F38" s="6" t="s">
        <v>43</v>
      </c>
      <c r="G38" s="7"/>
      <c r="H38" s="5"/>
      <c r="I38" s="4"/>
      <c r="J38" s="4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12" width="6.140625" style="0" customWidth="1"/>
  </cols>
  <sheetData>
    <row r="1" spans="1:3" ht="12.75">
      <c r="A1" s="2" t="s">
        <v>0</v>
      </c>
      <c r="C1" t="s">
        <v>2</v>
      </c>
    </row>
    <row r="2" ht="12.75">
      <c r="A2" s="1" t="s">
        <v>40</v>
      </c>
    </row>
    <row r="3" spans="1:12" ht="12.75">
      <c r="A3" s="5" t="s">
        <v>2</v>
      </c>
      <c r="B3" s="3"/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30</v>
      </c>
      <c r="L3" s="5" t="s">
        <v>2</v>
      </c>
    </row>
    <row r="4" spans="1:12" ht="12.75">
      <c r="A4" s="5" t="s">
        <v>47</v>
      </c>
      <c r="B4" s="5" t="s">
        <v>2</v>
      </c>
      <c r="C4" s="5" t="s">
        <v>12</v>
      </c>
      <c r="D4" s="6" t="s">
        <v>18</v>
      </c>
      <c r="E4" s="6" t="s">
        <v>18</v>
      </c>
      <c r="F4" s="6" t="s">
        <v>18</v>
      </c>
      <c r="G4" s="6" t="s">
        <v>18</v>
      </c>
      <c r="H4" s="6" t="s">
        <v>18</v>
      </c>
      <c r="I4" s="6" t="s">
        <v>18</v>
      </c>
      <c r="J4" s="6" t="s">
        <v>18</v>
      </c>
      <c r="K4" s="6" t="s">
        <v>18</v>
      </c>
      <c r="L4" s="6" t="s">
        <v>2</v>
      </c>
    </row>
    <row r="5" spans="1:12" ht="12.75">
      <c r="A5" s="5" t="s">
        <v>15</v>
      </c>
      <c r="B5" s="8" t="s">
        <v>16</v>
      </c>
      <c r="C5" s="5" t="s">
        <v>17</v>
      </c>
      <c r="D5" s="6">
        <f>ROUND((0.5*B6)/2.5,0/5)*2.5</f>
        <v>62.5</v>
      </c>
      <c r="E5" s="6">
        <f>ROUND((0.55*B6)/2.5,0/5)*2.5</f>
        <v>70</v>
      </c>
      <c r="F5" s="6">
        <f>ROUND((0.6*B6)/2.5,0/5)*2.5</f>
        <v>75</v>
      </c>
      <c r="G5" s="6">
        <f>ROUND((0.65*B6)/2.5,0/5)*2.5</f>
        <v>82.5</v>
      </c>
      <c r="H5" s="6">
        <f>ROUND((0.7*B6)/2.5,0/5)*2.5</f>
        <v>87.5</v>
      </c>
      <c r="I5" s="6">
        <f>ROUND((0.75*B6)/2.5,0/5)*2.5</f>
        <v>95</v>
      </c>
      <c r="J5" s="6">
        <f>ROUND((0.8*B6)/2.5,0/5)*2.5</f>
        <v>100</v>
      </c>
      <c r="K5" s="6">
        <f>ROUND((0.8*B6)/2.5,0/5)*2.5</f>
        <v>100</v>
      </c>
      <c r="L5" s="6" t="s">
        <v>2</v>
      </c>
    </row>
    <row r="6" spans="1:11" ht="12.75">
      <c r="A6" s="5" t="s">
        <v>17</v>
      </c>
      <c r="B6" s="7">
        <v>125</v>
      </c>
      <c r="C6" s="5" t="s">
        <v>12</v>
      </c>
      <c r="D6" s="6" t="s">
        <v>18</v>
      </c>
      <c r="E6" s="6" t="s">
        <v>18</v>
      </c>
      <c r="F6" s="6" t="s">
        <v>18</v>
      </c>
      <c r="G6" s="6" t="s">
        <v>18</v>
      </c>
      <c r="H6" s="6" t="s">
        <v>18</v>
      </c>
      <c r="I6" s="6" t="s">
        <v>2</v>
      </c>
      <c r="J6" s="6" t="s">
        <v>2</v>
      </c>
      <c r="K6" s="6" t="s">
        <v>2</v>
      </c>
    </row>
    <row r="7" spans="1:10" ht="12.75">
      <c r="A7" s="5" t="s">
        <v>19</v>
      </c>
      <c r="B7" s="7">
        <v>160</v>
      </c>
      <c r="C7" s="5" t="s">
        <v>20</v>
      </c>
      <c r="D7" s="6">
        <f>ROUND((0.875*B6)/2.5,0/5)*2.5</f>
        <v>110</v>
      </c>
      <c r="E7" s="6">
        <f>ROUND((0.875*B6)/2.5,0/5)*2.5</f>
        <v>110</v>
      </c>
      <c r="F7" s="6">
        <f>ROUND((0.875*B6)/2.5,0/5)*2.5</f>
        <v>110</v>
      </c>
      <c r="G7" s="6">
        <f>ROUND((0.875*B6)/2.5,0/5)*2.5</f>
        <v>110</v>
      </c>
      <c r="H7" s="6">
        <f>ROUND((0.875*B6)/2.5,0/5)*2.5</f>
        <v>110</v>
      </c>
      <c r="I7" s="4"/>
      <c r="J7" s="4"/>
    </row>
    <row r="8" spans="1:10" ht="12.75">
      <c r="A8" s="5"/>
      <c r="B8" s="7"/>
      <c r="C8" s="5" t="s">
        <v>12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4"/>
    </row>
    <row r="9" spans="1:12" ht="12.75">
      <c r="A9" s="5" t="s">
        <v>21</v>
      </c>
      <c r="B9" s="7">
        <v>200</v>
      </c>
      <c r="C9" s="5" t="s">
        <v>21</v>
      </c>
      <c r="D9" s="6">
        <f>ROUND((0.65*B9)/2.5,0/5)*2.5</f>
        <v>130</v>
      </c>
      <c r="E9" s="6">
        <f>ROUND((0.75*B9)/2.5,0/5)*2.5</f>
        <v>150</v>
      </c>
      <c r="F9" s="6">
        <f>ROUND((0.85*B9)/2.5,0/5)*2.5</f>
        <v>170</v>
      </c>
      <c r="G9" s="6">
        <f>ROUND((0.9*B9)/2.5,0/5)*2.5</f>
        <v>180</v>
      </c>
      <c r="H9" s="6">
        <f>ROUND((0.9*B9)/2.5,0/5)*2.5</f>
        <v>180</v>
      </c>
      <c r="I9" s="6">
        <f>ROUND((0.9*B9)/2.5,0/5)*2.5</f>
        <v>180</v>
      </c>
      <c r="J9" s="6" t="s">
        <v>2</v>
      </c>
      <c r="K9" s="6" t="s">
        <v>2</v>
      </c>
      <c r="L9" s="6" t="s">
        <v>2</v>
      </c>
    </row>
    <row r="10" spans="3:10" ht="12.75">
      <c r="C10" s="5" t="s">
        <v>42</v>
      </c>
      <c r="D10" s="6" t="s">
        <v>43</v>
      </c>
      <c r="E10" s="6" t="s">
        <v>43</v>
      </c>
      <c r="F10" s="6" t="s">
        <v>43</v>
      </c>
      <c r="G10" s="6" t="s">
        <v>2</v>
      </c>
      <c r="H10" s="5"/>
      <c r="I10" s="4"/>
      <c r="J10" s="4"/>
    </row>
    <row r="11" spans="1:10" ht="12.75">
      <c r="A11" s="5"/>
      <c r="B11" s="5" t="s">
        <v>2</v>
      </c>
      <c r="C11" s="5" t="s">
        <v>22</v>
      </c>
      <c r="D11" s="6" t="s">
        <v>2</v>
      </c>
      <c r="E11" s="6" t="s">
        <v>2</v>
      </c>
      <c r="F11" s="6" t="s">
        <v>2</v>
      </c>
      <c r="G11" s="6" t="s">
        <v>2</v>
      </c>
      <c r="H11" s="5"/>
      <c r="I11" s="4"/>
      <c r="J11" s="4"/>
    </row>
    <row r="12" spans="1:10" ht="12.75">
      <c r="A12" s="5" t="s">
        <v>2</v>
      </c>
      <c r="B12" s="5"/>
      <c r="C12" s="5"/>
      <c r="D12" s="6"/>
      <c r="E12" s="6"/>
      <c r="F12" s="6"/>
      <c r="G12" s="7"/>
      <c r="H12" s="5"/>
      <c r="I12" s="4"/>
      <c r="J12" s="4"/>
    </row>
    <row r="13" spans="1:12" ht="12.75">
      <c r="A13" s="5"/>
      <c r="B13" s="5" t="s">
        <v>2</v>
      </c>
      <c r="C13" s="5" t="s">
        <v>23</v>
      </c>
      <c r="D13" s="6" t="s">
        <v>4</v>
      </c>
      <c r="E13" s="6" t="s">
        <v>5</v>
      </c>
      <c r="F13" s="6" t="s">
        <v>6</v>
      </c>
      <c r="G13" s="7" t="s">
        <v>7</v>
      </c>
      <c r="H13" s="5" t="s">
        <v>8</v>
      </c>
      <c r="I13" s="5" t="s">
        <v>9</v>
      </c>
      <c r="J13" s="5" t="s">
        <v>24</v>
      </c>
      <c r="K13" s="5" t="s">
        <v>11</v>
      </c>
      <c r="L13" s="5" t="s">
        <v>39</v>
      </c>
    </row>
    <row r="14" spans="3:12" ht="12.75">
      <c r="C14" s="5" t="s">
        <v>12</v>
      </c>
      <c r="D14" s="6" t="s">
        <v>13</v>
      </c>
      <c r="E14" s="6" t="s">
        <v>13</v>
      </c>
      <c r="F14" s="6" t="s">
        <v>13</v>
      </c>
      <c r="G14" s="6" t="s">
        <v>13</v>
      </c>
      <c r="H14" s="6" t="s">
        <v>13</v>
      </c>
      <c r="I14" s="6" t="s">
        <v>13</v>
      </c>
      <c r="J14" s="6" t="s">
        <v>13</v>
      </c>
      <c r="K14" s="6" t="s">
        <v>13</v>
      </c>
      <c r="L14" s="6" t="s">
        <v>13</v>
      </c>
    </row>
    <row r="15" spans="3:12" ht="12.75">
      <c r="C15" s="5" t="s">
        <v>33</v>
      </c>
      <c r="D15" s="6">
        <f>ROUND((0.6*B7)/2.5,0/5)*2.5</f>
        <v>95</v>
      </c>
      <c r="E15" s="6">
        <f>ROUND((0.65*B7)/2.5,0/5)*2.5</f>
        <v>105</v>
      </c>
      <c r="F15" s="6">
        <f>ROUND((0.7*B7)/2.5,0/5)*2.5</f>
        <v>112.5</v>
      </c>
      <c r="G15" s="6">
        <f>ROUND((0.75*B7)/2.5,0/5)*2.5</f>
        <v>120</v>
      </c>
      <c r="H15" s="6">
        <f>ROUND((0.8*B7)/2.5,0/5)*2.5</f>
        <v>127.5</v>
      </c>
      <c r="I15" s="6">
        <f>ROUND((0.825*B7)/2.5,0/5)*2.5</f>
        <v>132.5</v>
      </c>
      <c r="J15" s="6">
        <f>ROUND((0.855*B7)/2.5,0/5)*2.5</f>
        <v>137.5</v>
      </c>
      <c r="K15" s="6">
        <f>ROUND((0.855*B7)/2.5,0/5)*2.5</f>
        <v>137.5</v>
      </c>
      <c r="L15" s="6">
        <f>ROUND((0.855*B7)/2.5,0/5)*2.5</f>
        <v>137.5</v>
      </c>
    </row>
    <row r="16" spans="3:12" ht="12.75">
      <c r="C16" s="5" t="s">
        <v>34</v>
      </c>
      <c r="D16" s="6">
        <f>ROUND((0.6*B7)/2.5,0/5)*2.5</f>
        <v>95</v>
      </c>
      <c r="E16" s="6">
        <f>ROUND((0.65*B7)/2.5,0/5)*2.5</f>
        <v>105</v>
      </c>
      <c r="F16" s="6">
        <f>ROUND((0.7*B7)/2.5,0/5)*2.5</f>
        <v>112.5</v>
      </c>
      <c r="G16" s="6">
        <f>ROUND((0.75*B7)/2.5,0/5)*2.5</f>
        <v>120</v>
      </c>
      <c r="H16" s="6">
        <f>ROUND((0.8*B7)/2.5,0/5)*2.5</f>
        <v>127.5</v>
      </c>
      <c r="I16" s="6">
        <f>ROUND((0.825*B7)/2.5,0/5)*2.5</f>
        <v>132.5</v>
      </c>
      <c r="J16" s="6">
        <f>ROUND((0.855*B7)/2.5,0/5)*2.5</f>
        <v>137.5</v>
      </c>
      <c r="K16" s="6">
        <f>ROUND((0.855*B7)/2.5,0/5)*2.5</f>
        <v>137.5</v>
      </c>
      <c r="L16" s="6">
        <f>ROUND((0.855*B7)/2.5,0/5)*2.5</f>
        <v>137.5</v>
      </c>
    </row>
    <row r="17" spans="3:11" ht="12.75">
      <c r="C17" s="5" t="s">
        <v>12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2</v>
      </c>
      <c r="J17" s="6" t="s">
        <v>2</v>
      </c>
      <c r="K17" s="6" t="s">
        <v>2</v>
      </c>
    </row>
    <row r="18" spans="1:12" ht="12.75">
      <c r="A18" s="5"/>
      <c r="B18" s="6" t="s">
        <v>2</v>
      </c>
      <c r="C18" s="5" t="s">
        <v>26</v>
      </c>
      <c r="D18" s="6">
        <f>ROUND((0.65*B7)/2.5,0/5)*2.5</f>
        <v>105</v>
      </c>
      <c r="E18" s="6">
        <f>ROUND((0.75*B7)/2.5,0/5)*2.5</f>
        <v>120</v>
      </c>
      <c r="F18" s="6">
        <f>ROUND((0.85*B7)/2.5,0/5)*2.5</f>
        <v>135</v>
      </c>
      <c r="G18" s="6">
        <f>ROUND((0.965*B7)/2.5,0/5)*2.5</f>
        <v>155</v>
      </c>
      <c r="H18" s="6">
        <f>ROUND((0.965*B7)/2.5,0/5)*2.5</f>
        <v>155</v>
      </c>
      <c r="I18" s="6" t="s">
        <v>2</v>
      </c>
      <c r="J18" s="6" t="s">
        <v>2</v>
      </c>
      <c r="K18" s="6" t="s">
        <v>2</v>
      </c>
      <c r="L18" s="6" t="s">
        <v>2</v>
      </c>
    </row>
    <row r="19" spans="1:10" ht="12.75">
      <c r="A19" s="5"/>
      <c r="B19" s="5"/>
      <c r="C19" s="5" t="s">
        <v>42</v>
      </c>
      <c r="D19" s="6" t="s">
        <v>43</v>
      </c>
      <c r="E19" s="6" t="s">
        <v>43</v>
      </c>
      <c r="F19" s="6" t="s">
        <v>43</v>
      </c>
      <c r="G19" s="7"/>
      <c r="H19" s="5"/>
      <c r="I19" s="4"/>
      <c r="J19" s="4"/>
    </row>
    <row r="20" spans="1:10" ht="12.75">
      <c r="A20" s="5"/>
      <c r="B20" s="5"/>
      <c r="C20" s="5" t="s">
        <v>27</v>
      </c>
      <c r="D20" s="6"/>
      <c r="E20" s="6"/>
      <c r="F20" s="6"/>
      <c r="G20" s="7"/>
      <c r="H20" s="5"/>
      <c r="I20" s="4"/>
      <c r="J20" s="4"/>
    </row>
    <row r="21" spans="1:10" ht="12.75">
      <c r="A21" s="5"/>
      <c r="B21" s="5"/>
      <c r="C21" s="5"/>
      <c r="D21" s="6"/>
      <c r="E21" s="6"/>
      <c r="F21" s="6"/>
      <c r="G21" s="7"/>
      <c r="H21" s="5"/>
      <c r="I21" s="4"/>
      <c r="J21" s="4"/>
    </row>
    <row r="22" spans="1:12" ht="12.75">
      <c r="A22" s="5"/>
      <c r="B22" s="5" t="s">
        <v>28</v>
      </c>
      <c r="C22" s="5" t="s">
        <v>29</v>
      </c>
      <c r="D22" s="6" t="s">
        <v>4</v>
      </c>
      <c r="E22" s="6" t="s">
        <v>5</v>
      </c>
      <c r="F22" s="6" t="s">
        <v>6</v>
      </c>
      <c r="G22" s="7" t="s">
        <v>7</v>
      </c>
      <c r="H22" s="5" t="s">
        <v>8</v>
      </c>
      <c r="I22" s="5" t="s">
        <v>9</v>
      </c>
      <c r="J22" s="5" t="s">
        <v>24</v>
      </c>
      <c r="K22" s="5" t="s">
        <v>30</v>
      </c>
      <c r="L22" s="5" t="s">
        <v>39</v>
      </c>
    </row>
    <row r="23" spans="1:12" ht="12.75">
      <c r="A23" s="5"/>
      <c r="B23" s="5"/>
      <c r="C23" s="5" t="s">
        <v>12</v>
      </c>
      <c r="D23" s="6" t="s">
        <v>13</v>
      </c>
      <c r="E23" s="6" t="s">
        <v>13</v>
      </c>
      <c r="F23" s="6" t="s">
        <v>13</v>
      </c>
      <c r="G23" s="6" t="s">
        <v>13</v>
      </c>
      <c r="H23" s="6" t="s">
        <v>14</v>
      </c>
      <c r="I23" s="6" t="s">
        <v>14</v>
      </c>
      <c r="J23" s="6" t="s">
        <v>14</v>
      </c>
      <c r="K23" s="6" t="s">
        <v>14</v>
      </c>
      <c r="L23" s="6" t="s">
        <v>14</v>
      </c>
    </row>
    <row r="24" spans="1:12" ht="12.75">
      <c r="A24" s="5"/>
      <c r="B24" s="5"/>
      <c r="C24" s="5" t="s">
        <v>17</v>
      </c>
      <c r="D24" s="6">
        <f>ROUND((0.525*B6)/2.5,0/5)*2.5</f>
        <v>65</v>
      </c>
      <c r="E24" s="6">
        <f>ROUND((0.625*B6)/2.5,0/5)*2.5</f>
        <v>77.5</v>
      </c>
      <c r="F24" s="6">
        <f>ROUND((0.675*B6)/2.5,0/5)*2.5</f>
        <v>85</v>
      </c>
      <c r="G24" s="6">
        <f>ROUND((0.725*B6)/2.5,0/5)*2.5</f>
        <v>90</v>
      </c>
      <c r="H24" s="6">
        <f>ROUND((0.75*B6)/2.5,0/5)*2.5</f>
        <v>95</v>
      </c>
      <c r="I24" s="6">
        <f>ROUND((0.8*B6)/2.5,0/5)*2.5</f>
        <v>100</v>
      </c>
      <c r="J24" s="6">
        <f>ROUND((0.835*B6)/2.5,0/5)*2.5</f>
        <v>105</v>
      </c>
      <c r="K24" s="6">
        <f>ROUND((0.835*B6)/2.5,0/5)*2.5</f>
        <v>105</v>
      </c>
      <c r="L24" s="6">
        <f>ROUND((0.835*B6)/2.5,0/5)*2.5</f>
        <v>105</v>
      </c>
    </row>
    <row r="25" spans="1:9" ht="12.75">
      <c r="A25" s="5"/>
      <c r="B25" s="5"/>
      <c r="C25" s="5" t="s">
        <v>12</v>
      </c>
      <c r="D25" s="6" t="s">
        <v>36</v>
      </c>
      <c r="E25" s="6" t="s">
        <v>36</v>
      </c>
      <c r="F25" s="6" t="s">
        <v>36</v>
      </c>
      <c r="G25" s="6" t="s">
        <v>2</v>
      </c>
      <c r="H25" s="6" t="s">
        <v>2</v>
      </c>
      <c r="I25" s="6" t="s">
        <v>2</v>
      </c>
    </row>
    <row r="26" spans="1:9" ht="12.75">
      <c r="A26" s="5"/>
      <c r="B26" s="5"/>
      <c r="C26" s="5" t="s">
        <v>20</v>
      </c>
      <c r="D26" s="6">
        <f>ROUND((0.775*B6)/2.5,0/5)*2.5</f>
        <v>97.5</v>
      </c>
      <c r="E26" s="6">
        <f>ROUND((0.775*B6)/2.5,0/5)*2.5</f>
        <v>97.5</v>
      </c>
      <c r="F26" s="6">
        <f>ROUND((0.775*B6)/2.5,0/5)*2.5</f>
        <v>97.5</v>
      </c>
      <c r="G26" s="6" t="s">
        <v>2</v>
      </c>
      <c r="H26" s="5"/>
      <c r="I26" s="4"/>
    </row>
    <row r="27" spans="1:9" ht="12.75">
      <c r="A27" s="5"/>
      <c r="B27" s="5"/>
      <c r="C27" s="5" t="s">
        <v>31</v>
      </c>
      <c r="D27" s="6">
        <f>ROUND((0.625*B6)/2.5,0/5)*2.5</f>
        <v>77.5</v>
      </c>
      <c r="E27" s="6">
        <f>ROUND((0.625*B6)/2.5,0/5)*2.5</f>
        <v>77.5</v>
      </c>
      <c r="F27" s="6">
        <f>ROUND((0.625*B6)/2.5,0/5)*2.5</f>
        <v>77.5</v>
      </c>
      <c r="G27" s="6"/>
      <c r="H27" s="9"/>
      <c r="I27" s="9"/>
    </row>
    <row r="28" spans="1:9" ht="12.75">
      <c r="A28" s="5"/>
      <c r="B28" s="5" t="s">
        <v>2</v>
      </c>
      <c r="C28" s="5" t="s">
        <v>42</v>
      </c>
      <c r="D28" s="6" t="s">
        <v>43</v>
      </c>
      <c r="E28" s="6" t="s">
        <v>43</v>
      </c>
      <c r="F28" s="6" t="s">
        <v>43</v>
      </c>
      <c r="G28" s="6" t="s">
        <v>2</v>
      </c>
      <c r="H28" s="5"/>
      <c r="I28" s="4"/>
    </row>
    <row r="29" spans="1:9" ht="12.75">
      <c r="A29" s="5"/>
      <c r="B29" s="5"/>
      <c r="C29" s="5" t="s">
        <v>22</v>
      </c>
      <c r="D29" s="6" t="s">
        <v>2</v>
      </c>
      <c r="E29" s="6" t="s">
        <v>2</v>
      </c>
      <c r="F29" s="6" t="s">
        <v>2</v>
      </c>
      <c r="G29" s="6" t="s">
        <v>2</v>
      </c>
      <c r="H29" s="5"/>
      <c r="I29" s="4"/>
    </row>
    <row r="30" spans="1:10" ht="12.75">
      <c r="A30" s="5"/>
      <c r="B30" s="5"/>
      <c r="J30" s="4"/>
    </row>
    <row r="31" spans="1:12" ht="12.75">
      <c r="A31" s="5"/>
      <c r="B31" s="5"/>
      <c r="C31" s="5" t="s">
        <v>32</v>
      </c>
      <c r="D31" s="6" t="s">
        <v>4</v>
      </c>
      <c r="E31" s="6" t="s">
        <v>5</v>
      </c>
      <c r="F31" s="6" t="s">
        <v>6</v>
      </c>
      <c r="G31" s="7" t="s">
        <v>7</v>
      </c>
      <c r="H31" s="5" t="s">
        <v>8</v>
      </c>
      <c r="I31" s="5" t="s">
        <v>9</v>
      </c>
      <c r="J31" s="5" t="s">
        <v>24</v>
      </c>
      <c r="K31" s="5" t="s">
        <v>30</v>
      </c>
      <c r="L31" s="5" t="s">
        <v>2</v>
      </c>
    </row>
    <row r="32" spans="1:12" ht="12.75">
      <c r="A32" s="5"/>
      <c r="B32" s="5"/>
      <c r="C32" s="5" t="s">
        <v>12</v>
      </c>
      <c r="D32" s="6" t="s">
        <v>13</v>
      </c>
      <c r="E32" s="6" t="s">
        <v>13</v>
      </c>
      <c r="F32" s="6" t="s">
        <v>13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5" t="s">
        <v>2</v>
      </c>
    </row>
    <row r="33" spans="1:11" ht="12.75">
      <c r="A33" s="4"/>
      <c r="B33" s="5"/>
      <c r="C33" s="5" t="s">
        <v>25</v>
      </c>
      <c r="D33" s="6">
        <f>ROUND((0.675*B7)/2.5,0/5)*2.5</f>
        <v>107.5</v>
      </c>
      <c r="E33" s="6">
        <f>ROUND((0.725*B7)/2.5,0/5)*2.5</f>
        <v>115</v>
      </c>
      <c r="F33" s="6">
        <f>ROUND((0.775*B7)/2.5,0/5)*2.5</f>
        <v>125</v>
      </c>
      <c r="G33" s="6">
        <f>ROUND((0.825*B7)/2.5,0/5)*2.5</f>
        <v>132.5</v>
      </c>
      <c r="H33" s="6">
        <f>ROUND((0.875*B7)/2.5,0/5)*2.5</f>
        <v>140</v>
      </c>
      <c r="I33" s="6">
        <f>ROUND((0.9*B7)/2.5,0/5)*2.5</f>
        <v>145</v>
      </c>
      <c r="J33" s="6">
        <f>ROUND((0.9*B7)/2.5,0/5)*2.5</f>
        <v>145</v>
      </c>
      <c r="K33" s="6">
        <f>ROUND((0.9*B7)/2.5,0/5)*2.5</f>
        <v>145</v>
      </c>
    </row>
    <row r="34" spans="1:11" ht="12.75">
      <c r="A34" s="4"/>
      <c r="B34" s="5"/>
      <c r="C34" s="5" t="s">
        <v>12</v>
      </c>
      <c r="D34" s="6" t="s">
        <v>18</v>
      </c>
      <c r="E34" s="6" t="s">
        <v>18</v>
      </c>
      <c r="F34" s="6"/>
      <c r="G34" s="6"/>
      <c r="H34" s="9"/>
      <c r="I34" s="9"/>
      <c r="J34" s="9"/>
      <c r="K34" s="9"/>
    </row>
    <row r="35" spans="1:10" ht="12.75">
      <c r="A35" s="4"/>
      <c r="B35" s="5"/>
      <c r="C35" s="5" t="s">
        <v>35</v>
      </c>
      <c r="D35" s="6">
        <f>ROUND((0.75*B7)/2.5,0/5)*2.5</f>
        <v>120</v>
      </c>
      <c r="E35" s="6">
        <f>ROUND((0.75*B7)/2.5,0/5)*2.5</f>
        <v>120</v>
      </c>
      <c r="F35" s="6" t="s">
        <v>2</v>
      </c>
      <c r="G35" s="6" t="s">
        <v>2</v>
      </c>
      <c r="H35" s="5"/>
      <c r="I35" s="4"/>
      <c r="J35" s="4"/>
    </row>
    <row r="36" spans="1:11" ht="12.75">
      <c r="A36" s="4"/>
      <c r="B36" s="4"/>
      <c r="C36" s="5" t="s">
        <v>12</v>
      </c>
      <c r="D36" s="6" t="s">
        <v>36</v>
      </c>
      <c r="E36" s="6" t="s">
        <v>36</v>
      </c>
      <c r="F36" s="6" t="s">
        <v>36</v>
      </c>
      <c r="G36" s="6" t="s">
        <v>36</v>
      </c>
      <c r="H36" s="6" t="s">
        <v>36</v>
      </c>
      <c r="I36" s="6" t="s">
        <v>2</v>
      </c>
      <c r="J36" s="6" t="s">
        <v>2</v>
      </c>
      <c r="K36" s="6" t="s">
        <v>2</v>
      </c>
    </row>
    <row r="37" spans="1:12" ht="12.75">
      <c r="A37" s="4"/>
      <c r="B37" s="4"/>
      <c r="C37" s="5" t="s">
        <v>21</v>
      </c>
      <c r="D37" s="6">
        <f>ROUND((0.6*B9)/2.5,0/5)*2.5</f>
        <v>120</v>
      </c>
      <c r="E37" s="6">
        <f>ROUND((0.7*B9)/2.5,0/5)*2.5</f>
        <v>140</v>
      </c>
      <c r="F37" s="6">
        <f>ROUND((0.785*B9)/2.5,0/5)*2.5</f>
        <v>157.5</v>
      </c>
      <c r="G37" s="6">
        <f>ROUND((0.815*B9)/2.5,0/5)*2.5</f>
        <v>162.5</v>
      </c>
      <c r="H37" s="6">
        <f>ROUND((0.815*B9)/2.5,0/5)*2.5</f>
        <v>162.5</v>
      </c>
      <c r="I37" s="6" t="s">
        <v>2</v>
      </c>
      <c r="J37" s="6" t="s">
        <v>2</v>
      </c>
      <c r="K37" s="6" t="s">
        <v>2</v>
      </c>
      <c r="L37" s="6" t="s">
        <v>2</v>
      </c>
    </row>
    <row r="38" spans="3:10" ht="12.75">
      <c r="C38" s="5" t="s">
        <v>42</v>
      </c>
      <c r="D38" s="6" t="s">
        <v>43</v>
      </c>
      <c r="E38" s="6" t="s">
        <v>43</v>
      </c>
      <c r="F38" s="6" t="s">
        <v>43</v>
      </c>
      <c r="G38" s="7"/>
      <c r="H38" s="5"/>
      <c r="I38" s="4"/>
      <c r="J38" s="4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12" width="6.140625" style="0" customWidth="1"/>
  </cols>
  <sheetData>
    <row r="1" spans="1:3" ht="12.75">
      <c r="A1" s="2" t="s">
        <v>0</v>
      </c>
      <c r="C1" t="s">
        <v>2</v>
      </c>
    </row>
    <row r="2" ht="12.75">
      <c r="A2" s="1" t="s">
        <v>41</v>
      </c>
    </row>
    <row r="3" spans="1:12" ht="12.75">
      <c r="A3" s="5" t="s">
        <v>2</v>
      </c>
      <c r="B3" s="3"/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30</v>
      </c>
      <c r="L3" s="5" t="s">
        <v>2</v>
      </c>
    </row>
    <row r="4" spans="1:12" ht="12.75">
      <c r="A4" s="5" t="s">
        <v>47</v>
      </c>
      <c r="B4" s="5" t="s">
        <v>2</v>
      </c>
      <c r="C4" s="5" t="s">
        <v>12</v>
      </c>
      <c r="D4" s="6" t="s">
        <v>18</v>
      </c>
      <c r="E4" s="6" t="s">
        <v>18</v>
      </c>
      <c r="F4" s="6" t="s">
        <v>18</v>
      </c>
      <c r="G4" s="6" t="s">
        <v>18</v>
      </c>
      <c r="H4" s="6" t="s">
        <v>18</v>
      </c>
      <c r="I4" s="6" t="s">
        <v>18</v>
      </c>
      <c r="J4" s="6" t="s">
        <v>18</v>
      </c>
      <c r="K4" s="6" t="s">
        <v>18</v>
      </c>
      <c r="L4" s="6" t="s">
        <v>2</v>
      </c>
    </row>
    <row r="5" spans="1:12" ht="12.75">
      <c r="A5" s="5" t="s">
        <v>15</v>
      </c>
      <c r="B5" s="8" t="s">
        <v>16</v>
      </c>
      <c r="C5" s="5" t="s">
        <v>17</v>
      </c>
      <c r="D5" s="6">
        <f>ROUND((0.55*B6)/2.5,0/5)*2.5</f>
        <v>70</v>
      </c>
      <c r="E5" s="6">
        <f>ROUND((0.6*B6)/2.5,0/5)*2.5</f>
        <v>75</v>
      </c>
      <c r="F5" s="6">
        <f>ROUND((0.65*B6)/2.5,0/5)*2.5</f>
        <v>82.5</v>
      </c>
      <c r="G5" s="6">
        <f>ROUND((0.7*B6)/2.5,0/5)*2.5</f>
        <v>87.5</v>
      </c>
      <c r="H5" s="6">
        <f>ROUND((0.75*B6)/2.5,0/5)*2.5</f>
        <v>95</v>
      </c>
      <c r="I5" s="6">
        <f>ROUND((0.8*B6)/2.5,0/5)*2.5</f>
        <v>100</v>
      </c>
      <c r="J5" s="6">
        <f>ROUND((0.835*B6)/2.5,0/5)*2.5</f>
        <v>105</v>
      </c>
      <c r="K5" s="6">
        <f>ROUND((0.835*B6)/2.5,0/5)*2.5</f>
        <v>105</v>
      </c>
      <c r="L5" s="6" t="s">
        <v>2</v>
      </c>
    </row>
    <row r="6" spans="1:11" ht="12.75">
      <c r="A6" s="5" t="s">
        <v>17</v>
      </c>
      <c r="B6" s="7">
        <v>125</v>
      </c>
      <c r="C6" s="5" t="s">
        <v>12</v>
      </c>
      <c r="D6" s="6" t="s">
        <v>18</v>
      </c>
      <c r="E6" s="6" t="s">
        <v>18</v>
      </c>
      <c r="F6" s="6" t="s">
        <v>18</v>
      </c>
      <c r="G6" s="6" t="s">
        <v>18</v>
      </c>
      <c r="H6" s="6" t="s">
        <v>18</v>
      </c>
      <c r="I6" s="6" t="s">
        <v>2</v>
      </c>
      <c r="J6" s="6" t="s">
        <v>2</v>
      </c>
      <c r="K6" s="6" t="s">
        <v>2</v>
      </c>
    </row>
    <row r="7" spans="1:10" ht="12.75">
      <c r="A7" s="5" t="s">
        <v>19</v>
      </c>
      <c r="B7" s="7">
        <v>160</v>
      </c>
      <c r="C7" s="5" t="s">
        <v>20</v>
      </c>
      <c r="D7" s="6">
        <f>ROUND((0.92*B6)/2.5,0/5)*2.5</f>
        <v>115</v>
      </c>
      <c r="E7" s="6">
        <f>ROUND((0.92*B6)/2.5,0/5)*2.5</f>
        <v>115</v>
      </c>
      <c r="F7" s="6">
        <f>ROUND((0.92*B6)/2.5,0/5)*2.5</f>
        <v>115</v>
      </c>
      <c r="G7" s="6">
        <f>ROUND((0.92*B6)/2.5,0/5)*2.5</f>
        <v>115</v>
      </c>
      <c r="H7" s="6">
        <f>ROUND((0.92*B6)/2.5,0/5)*2.5</f>
        <v>115</v>
      </c>
      <c r="I7" s="4"/>
      <c r="J7" s="4"/>
    </row>
    <row r="8" spans="1:10" ht="12.75">
      <c r="A8" s="5"/>
      <c r="B8" s="7"/>
      <c r="C8" s="5" t="s">
        <v>12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4"/>
    </row>
    <row r="9" spans="1:12" ht="12.75">
      <c r="A9" s="5" t="s">
        <v>21</v>
      </c>
      <c r="B9" s="7">
        <v>200</v>
      </c>
      <c r="C9" s="5" t="s">
        <v>21</v>
      </c>
      <c r="D9" s="6">
        <f>ROUND((0.75*B9)/2.5,0/5)*2.5</f>
        <v>150</v>
      </c>
      <c r="E9" s="6">
        <f>ROUND((0.85*B9)/2.5,0/5)*2.5</f>
        <v>170</v>
      </c>
      <c r="F9" s="6">
        <f>ROUND((0.9*B9)/2.5,0/5)*2.5</f>
        <v>180</v>
      </c>
      <c r="G9" s="6">
        <f>ROUND((0.95*B9)/2.5,0/5)*2.5</f>
        <v>190</v>
      </c>
      <c r="H9" s="6">
        <f>ROUND((0.95*B9)/2.5,0/5)*2.5</f>
        <v>190</v>
      </c>
      <c r="I9" s="6">
        <f>ROUND((0.95*B9)/2.5,0/5)*2.5</f>
        <v>190</v>
      </c>
      <c r="J9" s="6" t="s">
        <v>2</v>
      </c>
      <c r="K9" s="6" t="s">
        <v>2</v>
      </c>
      <c r="L9" s="6" t="s">
        <v>2</v>
      </c>
    </row>
    <row r="10" spans="3:10" ht="12.75">
      <c r="C10" s="5" t="s">
        <v>42</v>
      </c>
      <c r="D10" s="6" t="s">
        <v>43</v>
      </c>
      <c r="E10" s="6" t="s">
        <v>43</v>
      </c>
      <c r="F10" s="6" t="s">
        <v>43</v>
      </c>
      <c r="G10" s="6" t="s">
        <v>2</v>
      </c>
      <c r="H10" s="5"/>
      <c r="I10" s="4"/>
      <c r="J10" s="4"/>
    </row>
    <row r="11" spans="1:10" ht="12.75">
      <c r="A11" s="5"/>
      <c r="B11" s="5" t="s">
        <v>2</v>
      </c>
      <c r="C11" s="5" t="s">
        <v>22</v>
      </c>
      <c r="D11" s="6" t="s">
        <v>2</v>
      </c>
      <c r="E11" s="6" t="s">
        <v>2</v>
      </c>
      <c r="F11" s="6" t="s">
        <v>2</v>
      </c>
      <c r="G11" s="6" t="s">
        <v>2</v>
      </c>
      <c r="H11" s="5"/>
      <c r="I11" s="4"/>
      <c r="J11" s="4"/>
    </row>
    <row r="12" spans="1:10" ht="12.75">
      <c r="A12" s="5" t="s">
        <v>2</v>
      </c>
      <c r="B12" s="5"/>
      <c r="C12" s="5"/>
      <c r="D12" s="6"/>
      <c r="E12" s="6"/>
      <c r="F12" s="6"/>
      <c r="G12" s="7"/>
      <c r="H12" s="5"/>
      <c r="I12" s="4"/>
      <c r="J12" s="4"/>
    </row>
    <row r="13" spans="1:12" ht="12.75">
      <c r="A13" s="5"/>
      <c r="B13" s="5" t="s">
        <v>2</v>
      </c>
      <c r="C13" s="5" t="s">
        <v>23</v>
      </c>
      <c r="D13" s="6" t="s">
        <v>4</v>
      </c>
      <c r="E13" s="6" t="s">
        <v>5</v>
      </c>
      <c r="F13" s="6" t="s">
        <v>6</v>
      </c>
      <c r="G13" s="7" t="s">
        <v>7</v>
      </c>
      <c r="H13" s="5" t="s">
        <v>8</v>
      </c>
      <c r="I13" s="5" t="s">
        <v>9</v>
      </c>
      <c r="J13" s="5" t="s">
        <v>24</v>
      </c>
      <c r="K13" s="5" t="s">
        <v>11</v>
      </c>
      <c r="L13" s="5" t="s">
        <v>39</v>
      </c>
    </row>
    <row r="14" spans="3:12" ht="12.75">
      <c r="C14" s="5" t="s">
        <v>12</v>
      </c>
      <c r="D14" s="6" t="s">
        <v>13</v>
      </c>
      <c r="E14" s="6" t="s">
        <v>13</v>
      </c>
      <c r="F14" s="6" t="s">
        <v>13</v>
      </c>
      <c r="G14" s="6" t="s">
        <v>13</v>
      </c>
      <c r="H14" s="6" t="s">
        <v>13</v>
      </c>
      <c r="I14" s="6" t="s">
        <v>13</v>
      </c>
      <c r="J14" s="6" t="s">
        <v>13</v>
      </c>
      <c r="K14" s="6" t="s">
        <v>13</v>
      </c>
      <c r="L14" s="6" t="s">
        <v>13</v>
      </c>
    </row>
    <row r="15" spans="3:12" ht="12.75">
      <c r="C15" s="5" t="s">
        <v>33</v>
      </c>
      <c r="D15" s="6">
        <f>ROUND((0.6*B7)/2.5,0/5)*2.5</f>
        <v>95</v>
      </c>
      <c r="E15" s="6">
        <f>ROUND((0.65*B7)/2.5,0/5)*2.5</f>
        <v>105</v>
      </c>
      <c r="F15" s="6">
        <f>ROUND((0.7*B7)/2.5,0/5)*2.5</f>
        <v>112.5</v>
      </c>
      <c r="G15" s="6">
        <f>ROUND((0.75*B7)/2.5,0/5)*2.5</f>
        <v>120</v>
      </c>
      <c r="H15" s="6">
        <f>ROUND((0.775*B7)/2.5,0/5)*2.5</f>
        <v>125</v>
      </c>
      <c r="I15" s="6">
        <f>ROUND((0.82*B7)/2.5,0/5)*2.5</f>
        <v>130</v>
      </c>
      <c r="J15" s="6">
        <f>ROUND((0.85*B7)/2.5,0/5)*2.5</f>
        <v>135</v>
      </c>
      <c r="K15" s="6">
        <f>ROUND((0.85*B7)/2.5,0/5)*2.5</f>
        <v>135</v>
      </c>
      <c r="L15" s="6">
        <f>ROUND((0.85*B7)/2.5,0/5)*2.5</f>
        <v>135</v>
      </c>
    </row>
    <row r="16" spans="3:12" ht="12.75">
      <c r="C16" s="5" t="s">
        <v>34</v>
      </c>
      <c r="D16" s="6">
        <f>ROUND((0.6*B7)/2.5,0/5)*2.5</f>
        <v>95</v>
      </c>
      <c r="E16" s="6">
        <f>ROUND((0.65*B7)/2.5,0/5)*2.5</f>
        <v>105</v>
      </c>
      <c r="F16" s="6">
        <f>ROUND((0.7*B7)/2.5,0/5)*2.5</f>
        <v>112.5</v>
      </c>
      <c r="G16" s="6">
        <f>ROUND((0.75*B7)/2.5,0/5)*2.5</f>
        <v>120</v>
      </c>
      <c r="H16" s="6">
        <f>ROUND((0.775*B7)/2.5,0/5)*2.5</f>
        <v>125</v>
      </c>
      <c r="I16" s="6">
        <f>ROUND((0.82*B7)/2.5,0/5)*2.5</f>
        <v>130</v>
      </c>
      <c r="J16" s="6">
        <f>ROUND((0.85*B7)/2.5,0/5)*2.5</f>
        <v>135</v>
      </c>
      <c r="K16" s="6">
        <f>ROUND((0.85*B7)/2.5,0/5)*2.5</f>
        <v>135</v>
      </c>
      <c r="L16" s="6">
        <f>ROUND((0.85*B7)/2.5,0/5)*2.5</f>
        <v>135</v>
      </c>
    </row>
    <row r="17" spans="3:11" ht="12.75">
      <c r="C17" s="5" t="s">
        <v>12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2</v>
      </c>
      <c r="J17" s="6" t="s">
        <v>2</v>
      </c>
      <c r="K17" s="6" t="s">
        <v>2</v>
      </c>
    </row>
    <row r="18" spans="1:12" ht="12.75">
      <c r="A18" s="5"/>
      <c r="B18" s="6" t="s">
        <v>2</v>
      </c>
      <c r="C18" s="5" t="s">
        <v>26</v>
      </c>
      <c r="D18" s="6">
        <f>ROUND((0.85*B7)/2.5,0/5)*2.5</f>
        <v>135</v>
      </c>
      <c r="E18" s="6">
        <f>ROUND((0.9*B7)/2.5,0/5)*2.5</f>
        <v>145</v>
      </c>
      <c r="F18" s="6">
        <f>ROUND((0.95*B7)/2.5,0/5)*2.5</f>
        <v>152.5</v>
      </c>
      <c r="G18" s="6">
        <f>ROUND((1*B7)/2.5,0/5)*2.5</f>
        <v>160</v>
      </c>
      <c r="H18" s="6">
        <f>ROUND((1*B7)/2.5,0/5)*2.5</f>
        <v>160</v>
      </c>
      <c r="I18" s="6" t="s">
        <v>2</v>
      </c>
      <c r="J18" s="6" t="s">
        <v>2</v>
      </c>
      <c r="K18" s="6" t="s">
        <v>2</v>
      </c>
      <c r="L18" s="6" t="s">
        <v>2</v>
      </c>
    </row>
    <row r="19" spans="1:10" ht="12.75">
      <c r="A19" s="5"/>
      <c r="B19" s="5"/>
      <c r="C19" s="5" t="s">
        <v>42</v>
      </c>
      <c r="D19" s="6" t="s">
        <v>43</v>
      </c>
      <c r="E19" s="6" t="s">
        <v>43</v>
      </c>
      <c r="F19" s="6" t="s">
        <v>43</v>
      </c>
      <c r="G19" s="7"/>
      <c r="H19" s="5"/>
      <c r="I19" s="4"/>
      <c r="J19" s="4"/>
    </row>
    <row r="20" spans="1:10" ht="12.75">
      <c r="A20" s="5"/>
      <c r="B20" s="5"/>
      <c r="C20" s="5" t="s">
        <v>27</v>
      </c>
      <c r="D20" s="6"/>
      <c r="E20" s="6"/>
      <c r="F20" s="6"/>
      <c r="G20" s="7"/>
      <c r="H20" s="5"/>
      <c r="I20" s="4"/>
      <c r="J20" s="4"/>
    </row>
    <row r="21" spans="1:10" ht="12.75">
      <c r="A21" s="5"/>
      <c r="B21" s="5"/>
      <c r="C21" s="5"/>
      <c r="D21" s="6"/>
      <c r="E21" s="6"/>
      <c r="F21" s="6"/>
      <c r="G21" s="7"/>
      <c r="H21" s="5"/>
      <c r="I21" s="4"/>
      <c r="J21" s="4"/>
    </row>
    <row r="22" spans="1:12" ht="12.75">
      <c r="A22" s="5"/>
      <c r="B22" s="5" t="s">
        <v>28</v>
      </c>
      <c r="C22" s="5" t="s">
        <v>29</v>
      </c>
      <c r="D22" s="6" t="s">
        <v>4</v>
      </c>
      <c r="E22" s="6" t="s">
        <v>5</v>
      </c>
      <c r="F22" s="6" t="s">
        <v>6</v>
      </c>
      <c r="G22" s="7" t="s">
        <v>7</v>
      </c>
      <c r="H22" s="5" t="s">
        <v>8</v>
      </c>
      <c r="I22" s="5" t="s">
        <v>9</v>
      </c>
      <c r="J22" s="5" t="s">
        <v>24</v>
      </c>
      <c r="K22" s="5" t="s">
        <v>30</v>
      </c>
      <c r="L22" s="5" t="s">
        <v>39</v>
      </c>
    </row>
    <row r="23" spans="1:12" ht="12.75">
      <c r="A23" s="5"/>
      <c r="B23" s="5"/>
      <c r="C23" s="5" t="s">
        <v>12</v>
      </c>
      <c r="D23" s="6" t="s">
        <v>13</v>
      </c>
      <c r="E23" s="6" t="s">
        <v>13</v>
      </c>
      <c r="F23" s="6" t="s">
        <v>13</v>
      </c>
      <c r="G23" s="6" t="s">
        <v>13</v>
      </c>
      <c r="H23" s="6" t="s">
        <v>14</v>
      </c>
      <c r="I23" s="6" t="s">
        <v>14</v>
      </c>
      <c r="J23" s="6" t="s">
        <v>14</v>
      </c>
      <c r="K23" s="6" t="s">
        <v>14</v>
      </c>
      <c r="L23" s="6" t="s">
        <v>14</v>
      </c>
    </row>
    <row r="24" spans="1:12" ht="12.75">
      <c r="A24" s="5"/>
      <c r="B24" s="5"/>
      <c r="C24" s="5" t="s">
        <v>17</v>
      </c>
      <c r="D24" s="6">
        <f>ROUND((0.525*B6)/2.5,0/5)*2.5</f>
        <v>65</v>
      </c>
      <c r="E24" s="6">
        <f>ROUND((0.625*B6)/2.5,0/5)*2.5</f>
        <v>77.5</v>
      </c>
      <c r="F24" s="6">
        <f>ROUND((0.7*B6)/2.5,0/5)*2.5</f>
        <v>87.5</v>
      </c>
      <c r="G24" s="6">
        <f>ROUND((0.75*B6)/2.5,0/5)*2.5</f>
        <v>95</v>
      </c>
      <c r="H24" s="6">
        <f>ROUND((0.8*B6)/2.5,0/5)*2.5</f>
        <v>100</v>
      </c>
      <c r="I24" s="6">
        <f>ROUND((0.835*B6)/2.5,0/5)*2.5</f>
        <v>105</v>
      </c>
      <c r="J24" s="6">
        <f>ROUND((0.875*B6)/2.5,0/5)*2.5</f>
        <v>110</v>
      </c>
      <c r="K24" s="6">
        <f>ROUND((0.875*B6)/2.5,0/5)*2.5</f>
        <v>110</v>
      </c>
      <c r="L24" s="6">
        <f>ROUND((0.875*B6)/2.5,0/5)*2.5</f>
        <v>110</v>
      </c>
    </row>
    <row r="25" spans="1:9" ht="12.75">
      <c r="A25" s="5"/>
      <c r="B25" s="5"/>
      <c r="C25" s="5" t="s">
        <v>12</v>
      </c>
      <c r="D25" s="6" t="s">
        <v>36</v>
      </c>
      <c r="E25" s="6" t="s">
        <v>36</v>
      </c>
      <c r="F25" s="6" t="s">
        <v>36</v>
      </c>
      <c r="G25" s="6" t="s">
        <v>2</v>
      </c>
      <c r="H25" s="6" t="s">
        <v>2</v>
      </c>
      <c r="I25" s="6" t="s">
        <v>2</v>
      </c>
    </row>
    <row r="26" spans="1:9" ht="12.75">
      <c r="A26" s="5"/>
      <c r="B26" s="5"/>
      <c r="C26" s="5" t="s">
        <v>20</v>
      </c>
      <c r="D26" s="6">
        <f>ROUND((0.82*B6)/2.5,0/5)*2.5</f>
        <v>102.5</v>
      </c>
      <c r="E26" s="6">
        <f>ROUND((0.82*B6)/2.5,0/5)*2.5</f>
        <v>102.5</v>
      </c>
      <c r="F26" s="6">
        <f>ROUND((0.82*B6)/2.5,0/5)*2.5</f>
        <v>102.5</v>
      </c>
      <c r="G26" s="6" t="s">
        <v>2</v>
      </c>
      <c r="H26" s="5"/>
      <c r="I26" s="4"/>
    </row>
    <row r="27" spans="1:9" ht="12.75">
      <c r="A27" s="5"/>
      <c r="B27" s="5"/>
      <c r="C27" s="5" t="s">
        <v>31</v>
      </c>
      <c r="D27" s="6">
        <f>ROUND((0.6*B6)/2.5,0/5)*2.5</f>
        <v>75</v>
      </c>
      <c r="E27" s="6">
        <f>ROUND((0.6*B6)/2.5,0/5)*2.5</f>
        <v>75</v>
      </c>
      <c r="F27" s="6">
        <f>ROUND((0.6*B6)/2.5,0/5)*2.5</f>
        <v>75</v>
      </c>
      <c r="G27" s="6"/>
      <c r="H27" s="9"/>
      <c r="I27" s="9"/>
    </row>
    <row r="28" spans="1:9" ht="12.75">
      <c r="A28" s="5"/>
      <c r="B28" s="5" t="s">
        <v>2</v>
      </c>
      <c r="C28" s="5" t="s">
        <v>42</v>
      </c>
      <c r="D28" s="6" t="s">
        <v>43</v>
      </c>
      <c r="E28" s="6" t="s">
        <v>43</v>
      </c>
      <c r="F28" s="6" t="s">
        <v>43</v>
      </c>
      <c r="G28" s="6" t="s">
        <v>2</v>
      </c>
      <c r="H28" s="5"/>
      <c r="I28" s="4"/>
    </row>
    <row r="29" spans="1:9" ht="12.75">
      <c r="A29" s="5"/>
      <c r="B29" s="5"/>
      <c r="C29" s="5" t="s">
        <v>22</v>
      </c>
      <c r="D29" s="6" t="s">
        <v>2</v>
      </c>
      <c r="E29" s="6" t="s">
        <v>2</v>
      </c>
      <c r="F29" s="6" t="s">
        <v>2</v>
      </c>
      <c r="G29" s="6" t="s">
        <v>2</v>
      </c>
      <c r="H29" s="5"/>
      <c r="I29" s="4"/>
    </row>
    <row r="30" spans="1:10" ht="12.75">
      <c r="A30" s="5"/>
      <c r="B30" s="5"/>
      <c r="J30" s="4"/>
    </row>
    <row r="31" spans="1:12" ht="12.75">
      <c r="A31" s="5"/>
      <c r="B31" s="5"/>
      <c r="C31" s="5" t="s">
        <v>32</v>
      </c>
      <c r="D31" s="6" t="s">
        <v>4</v>
      </c>
      <c r="E31" s="6" t="s">
        <v>5</v>
      </c>
      <c r="F31" s="6" t="s">
        <v>6</v>
      </c>
      <c r="G31" s="7" t="s">
        <v>7</v>
      </c>
      <c r="H31" s="5" t="s">
        <v>8</v>
      </c>
      <c r="I31" s="5" t="s">
        <v>9</v>
      </c>
      <c r="J31" s="5" t="s">
        <v>24</v>
      </c>
      <c r="K31" s="5" t="s">
        <v>30</v>
      </c>
      <c r="L31" s="5" t="s">
        <v>2</v>
      </c>
    </row>
    <row r="32" spans="1:12" ht="12.75">
      <c r="A32" s="5"/>
      <c r="B32" s="5"/>
      <c r="C32" s="5" t="s">
        <v>12</v>
      </c>
      <c r="D32" s="6" t="s">
        <v>13</v>
      </c>
      <c r="E32" s="6" t="s">
        <v>13</v>
      </c>
      <c r="F32" s="6" t="s">
        <v>13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5" t="s">
        <v>2</v>
      </c>
    </row>
    <row r="33" spans="1:11" ht="12.75">
      <c r="A33" s="4"/>
      <c r="B33" s="5"/>
      <c r="C33" s="5" t="s">
        <v>25</v>
      </c>
      <c r="D33" s="6">
        <f>ROUND((0.625*B7)/2.5,0/5)*2.5</f>
        <v>100</v>
      </c>
      <c r="E33" s="6">
        <f>ROUND((0.675*B7)/2.5,0/5)*2.5</f>
        <v>107.5</v>
      </c>
      <c r="F33" s="6">
        <f>ROUND((0.725*B7)/2.5,0/5)*2.5</f>
        <v>115</v>
      </c>
      <c r="G33" s="6">
        <f>ROUND((0.785*B7)/2.5,0/5)*2.5</f>
        <v>125</v>
      </c>
      <c r="H33" s="6">
        <f>ROUND((0.85*B7)/2.5,0/5)*2.5</f>
        <v>135</v>
      </c>
      <c r="I33" s="6">
        <f>ROUND((0.885*B7)/2.5,0/5)*2.5</f>
        <v>142.5</v>
      </c>
      <c r="J33" s="6">
        <f>ROUND((0.885*B7)/2.5,0/5)*2.5</f>
        <v>142.5</v>
      </c>
      <c r="K33" s="6">
        <f>ROUND((0.885*B7)/2.5,0/5)*2.5</f>
        <v>142.5</v>
      </c>
    </row>
    <row r="34" spans="1:11" ht="12.75">
      <c r="A34" s="4"/>
      <c r="B34" s="5"/>
      <c r="C34" s="5" t="s">
        <v>12</v>
      </c>
      <c r="D34" s="6" t="s">
        <v>18</v>
      </c>
      <c r="E34" s="6" t="s">
        <v>18</v>
      </c>
      <c r="F34" s="6"/>
      <c r="G34" s="6"/>
      <c r="H34" s="9"/>
      <c r="I34" s="9"/>
      <c r="J34" s="9"/>
      <c r="K34" s="9"/>
    </row>
    <row r="35" spans="1:10" ht="12.75">
      <c r="A35" s="4"/>
      <c r="B35" s="5"/>
      <c r="C35" s="5" t="s">
        <v>35</v>
      </c>
      <c r="D35" s="6">
        <f>ROUND((0.735*B7)/2.5,0/5)*2.5</f>
        <v>117.5</v>
      </c>
      <c r="E35" s="6">
        <f>ROUND((0.73*B7)/2.5,0/5)*2.5</f>
        <v>117.5</v>
      </c>
      <c r="F35" s="6" t="s">
        <v>2</v>
      </c>
      <c r="G35" s="6" t="s">
        <v>2</v>
      </c>
      <c r="H35" s="5"/>
      <c r="I35" s="4"/>
      <c r="J35" s="4"/>
    </row>
    <row r="36" spans="1:11" ht="12.75">
      <c r="A36" s="4"/>
      <c r="B36" s="4"/>
      <c r="C36" s="5" t="s">
        <v>12</v>
      </c>
      <c r="D36" s="6" t="s">
        <v>36</v>
      </c>
      <c r="E36" s="6" t="s">
        <v>36</v>
      </c>
      <c r="F36" s="6" t="s">
        <v>36</v>
      </c>
      <c r="G36" s="6" t="s">
        <v>36</v>
      </c>
      <c r="H36" s="6" t="s">
        <v>36</v>
      </c>
      <c r="I36" s="6" t="s">
        <v>2</v>
      </c>
      <c r="J36" s="6" t="s">
        <v>2</v>
      </c>
      <c r="K36" s="6" t="s">
        <v>2</v>
      </c>
    </row>
    <row r="37" spans="1:12" ht="12.75">
      <c r="A37" s="4"/>
      <c r="B37" s="4"/>
      <c r="C37" s="5" t="s">
        <v>21</v>
      </c>
      <c r="D37" s="6">
        <f>ROUND((0.6*B9)/2.5,0/5)*2.5</f>
        <v>120</v>
      </c>
      <c r="E37" s="6">
        <f>ROUND((0.7*B9)/2.5,0/5)*2.5</f>
        <v>140</v>
      </c>
      <c r="F37" s="6">
        <f>ROUND((0.785*B9)/2.5,0/5)*2.5</f>
        <v>157.5</v>
      </c>
      <c r="G37" s="6">
        <f>ROUND((0.835*B9)/2.5,0/5)*2.5</f>
        <v>167.5</v>
      </c>
      <c r="H37" s="6">
        <f>ROUND((0.835*B9)/2.5,0/5)*2.5</f>
        <v>167.5</v>
      </c>
      <c r="I37" s="6" t="s">
        <v>2</v>
      </c>
      <c r="J37" s="6" t="s">
        <v>2</v>
      </c>
      <c r="K37" s="6" t="s">
        <v>2</v>
      </c>
      <c r="L37" s="6" t="s">
        <v>2</v>
      </c>
    </row>
    <row r="38" spans="3:10" ht="12.75">
      <c r="C38" s="5" t="s">
        <v>42</v>
      </c>
      <c r="D38" s="6" t="s">
        <v>43</v>
      </c>
      <c r="E38" s="6" t="s">
        <v>43</v>
      </c>
      <c r="F38" s="6" t="s">
        <v>43</v>
      </c>
      <c r="G38" s="7"/>
      <c r="H38" s="5"/>
      <c r="I38" s="4"/>
      <c r="J38" s="4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13" width="6.140625" style="0" customWidth="1"/>
  </cols>
  <sheetData>
    <row r="1" spans="1:3" ht="12.75">
      <c r="A1" s="2" t="s">
        <v>0</v>
      </c>
      <c r="C1" t="s">
        <v>2</v>
      </c>
    </row>
    <row r="2" ht="12.75">
      <c r="A2" s="1" t="s">
        <v>44</v>
      </c>
    </row>
    <row r="3" spans="1:12" ht="12.75">
      <c r="A3" s="5" t="s">
        <v>2</v>
      </c>
      <c r="B3" s="3"/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30</v>
      </c>
      <c r="L3" s="5" t="s">
        <v>2</v>
      </c>
    </row>
    <row r="4" spans="1:12" ht="12.75">
      <c r="A4" s="5" t="s">
        <v>47</v>
      </c>
      <c r="B4" s="5" t="s">
        <v>2</v>
      </c>
      <c r="C4" s="5" t="s">
        <v>12</v>
      </c>
      <c r="D4" s="6" t="s">
        <v>18</v>
      </c>
      <c r="E4" s="6" t="s">
        <v>18</v>
      </c>
      <c r="F4" s="6" t="s">
        <v>18</v>
      </c>
      <c r="G4" s="6" t="s">
        <v>18</v>
      </c>
      <c r="H4" s="6" t="s">
        <v>18</v>
      </c>
      <c r="I4" s="6" t="s">
        <v>18</v>
      </c>
      <c r="J4" s="6" t="s">
        <v>18</v>
      </c>
      <c r="K4" s="6" t="s">
        <v>18</v>
      </c>
      <c r="L4" s="6" t="s">
        <v>2</v>
      </c>
    </row>
    <row r="5" spans="1:12" ht="12.75">
      <c r="A5" s="5" t="s">
        <v>15</v>
      </c>
      <c r="B5" s="8" t="s">
        <v>16</v>
      </c>
      <c r="C5" s="5" t="s">
        <v>17</v>
      </c>
      <c r="D5" s="6">
        <f>ROUND((0.6*B6)/2.5,0/5)*2.5</f>
        <v>75</v>
      </c>
      <c r="E5" s="6">
        <f>ROUND((0.66*B6)/2.5,0/5)*2.5</f>
        <v>82.5</v>
      </c>
      <c r="F5" s="6">
        <f>ROUND((0.7*B6)/2.5,0/5)*2.5</f>
        <v>87.5</v>
      </c>
      <c r="G5" s="6">
        <f>ROUND((0.75*B6)/2.5,0/5)*2.5</f>
        <v>95</v>
      </c>
      <c r="H5" s="6">
        <f>ROUND((0.8*B6)/2.5,0/5)*2.5</f>
        <v>100</v>
      </c>
      <c r="I5" s="6">
        <f>ROUND((0.835*B6)/2.5,0/5)*2.5</f>
        <v>105</v>
      </c>
      <c r="J5" s="6">
        <f>ROUND((0.875*B6)/2.5,0/5)*2.5</f>
        <v>110</v>
      </c>
      <c r="K5" s="6">
        <f>ROUND((0.875*B6)/2.5,0/5)*2.5</f>
        <v>110</v>
      </c>
      <c r="L5" s="6" t="s">
        <v>2</v>
      </c>
    </row>
    <row r="6" spans="1:11" ht="12.75">
      <c r="A6" s="5" t="s">
        <v>17</v>
      </c>
      <c r="B6" s="7">
        <v>125</v>
      </c>
      <c r="C6" s="5" t="s">
        <v>12</v>
      </c>
      <c r="D6" s="6" t="s">
        <v>18</v>
      </c>
      <c r="E6" s="6" t="s">
        <v>18</v>
      </c>
      <c r="F6" s="6" t="s">
        <v>18</v>
      </c>
      <c r="G6" s="6" t="s">
        <v>18</v>
      </c>
      <c r="H6" s="6" t="s">
        <v>18</v>
      </c>
      <c r="I6" s="6" t="s">
        <v>2</v>
      </c>
      <c r="J6" s="6" t="s">
        <v>2</v>
      </c>
      <c r="K6" s="6" t="s">
        <v>2</v>
      </c>
    </row>
    <row r="7" spans="1:10" ht="12.75">
      <c r="A7" s="5" t="s">
        <v>19</v>
      </c>
      <c r="B7" s="7">
        <v>160</v>
      </c>
      <c r="C7" s="5" t="s">
        <v>20</v>
      </c>
      <c r="D7" s="6">
        <f>ROUND((0.95*B6)/2.5,0/5)*2.5</f>
        <v>120</v>
      </c>
      <c r="E7" s="6">
        <f>ROUND((0.95*B6)/2.5,0/5)*2.5</f>
        <v>120</v>
      </c>
      <c r="F7" s="6">
        <f>ROUND((0.95*B6)/2.5,0/5)*2.5</f>
        <v>120</v>
      </c>
      <c r="G7" s="6">
        <f>ROUND((0.95*B6)/2.5,0/5)*2.5</f>
        <v>120</v>
      </c>
      <c r="H7" s="6">
        <f>ROUND((0.95*B6)/2.5,0/5)*2.5</f>
        <v>120</v>
      </c>
      <c r="I7" s="4"/>
      <c r="J7" s="4"/>
    </row>
    <row r="8" spans="1:10" ht="12.75">
      <c r="A8" s="5"/>
      <c r="B8" s="7"/>
      <c r="C8" s="5" t="s">
        <v>12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4"/>
    </row>
    <row r="9" spans="1:12" ht="12.75">
      <c r="A9" s="5" t="s">
        <v>21</v>
      </c>
      <c r="B9" s="7">
        <v>200</v>
      </c>
      <c r="C9" s="5" t="s">
        <v>21</v>
      </c>
      <c r="D9" s="6">
        <f>ROUND((0.75*B9)/2.5,0/5)*2.5</f>
        <v>150</v>
      </c>
      <c r="E9" s="6">
        <f>ROUND((0.8*B9)/2.5,0/5)*2.5</f>
        <v>160</v>
      </c>
      <c r="F9" s="6">
        <f>ROUND((0.85*B9)/2.5,0/5)*2.5</f>
        <v>170</v>
      </c>
      <c r="G9" s="6">
        <f>ROUND((0.91*B9)/2.5,0/5)*2.5</f>
        <v>182.5</v>
      </c>
      <c r="H9" s="6">
        <f>ROUND((0.91*B9)/2.5,0/5)*2.5</f>
        <v>182.5</v>
      </c>
      <c r="I9" s="6">
        <f>ROUND((0.91*B9)/2.5,0/5)*2.5</f>
        <v>182.5</v>
      </c>
      <c r="J9" s="6" t="s">
        <v>2</v>
      </c>
      <c r="K9" s="6" t="s">
        <v>2</v>
      </c>
      <c r="L9" s="6" t="s">
        <v>2</v>
      </c>
    </row>
    <row r="10" spans="3:10" ht="12.75">
      <c r="C10" s="5" t="s">
        <v>42</v>
      </c>
      <c r="D10" s="6" t="s">
        <v>43</v>
      </c>
      <c r="E10" s="6" t="s">
        <v>43</v>
      </c>
      <c r="F10" s="6" t="s">
        <v>43</v>
      </c>
      <c r="G10" s="6" t="s">
        <v>2</v>
      </c>
      <c r="H10" s="5"/>
      <c r="I10" s="4"/>
      <c r="J10" s="4"/>
    </row>
    <row r="11" spans="1:10" ht="12.75">
      <c r="A11" s="5"/>
      <c r="B11" s="5" t="s">
        <v>2</v>
      </c>
      <c r="C11" s="5" t="s">
        <v>22</v>
      </c>
      <c r="D11" s="6" t="s">
        <v>2</v>
      </c>
      <c r="E11" s="6" t="s">
        <v>2</v>
      </c>
      <c r="F11" s="6" t="s">
        <v>2</v>
      </c>
      <c r="G11" s="6" t="s">
        <v>2</v>
      </c>
      <c r="H11" s="5"/>
      <c r="I11" s="4"/>
      <c r="J11" s="4"/>
    </row>
    <row r="12" spans="1:10" ht="12.75">
      <c r="A12" s="5" t="s">
        <v>2</v>
      </c>
      <c r="B12" s="5"/>
      <c r="C12" s="5"/>
      <c r="D12" s="6"/>
      <c r="E12" s="6"/>
      <c r="F12" s="6"/>
      <c r="G12" s="7"/>
      <c r="H12" s="5"/>
      <c r="I12" s="4"/>
      <c r="J12" s="4"/>
    </row>
    <row r="13" spans="1:12" ht="12.75">
      <c r="A13" s="5"/>
      <c r="B13" s="5" t="s">
        <v>2</v>
      </c>
      <c r="C13" s="5" t="s">
        <v>23</v>
      </c>
      <c r="D13" s="6" t="s">
        <v>4</v>
      </c>
      <c r="E13" s="6" t="s">
        <v>5</v>
      </c>
      <c r="F13" s="6" t="s">
        <v>6</v>
      </c>
      <c r="G13" s="7" t="s">
        <v>7</v>
      </c>
      <c r="H13" s="5" t="s">
        <v>8</v>
      </c>
      <c r="I13" s="5" t="s">
        <v>9</v>
      </c>
      <c r="J13" s="5" t="s">
        <v>24</v>
      </c>
      <c r="K13" s="5" t="s">
        <v>11</v>
      </c>
      <c r="L13" s="5" t="s">
        <v>39</v>
      </c>
    </row>
    <row r="14" spans="3:12" ht="12.75">
      <c r="C14" s="5" t="s">
        <v>12</v>
      </c>
      <c r="D14" s="6" t="s">
        <v>13</v>
      </c>
      <c r="E14" s="6" t="s">
        <v>13</v>
      </c>
      <c r="F14" s="6" t="s">
        <v>13</v>
      </c>
      <c r="G14" s="6" t="s">
        <v>13</v>
      </c>
      <c r="H14" s="6" t="s">
        <v>13</v>
      </c>
      <c r="I14" s="6" t="s">
        <v>13</v>
      </c>
      <c r="J14" s="6" t="s">
        <v>13</v>
      </c>
      <c r="K14" s="6" t="s">
        <v>13</v>
      </c>
      <c r="L14" s="6" t="s">
        <v>13</v>
      </c>
    </row>
    <row r="15" spans="3:12" ht="12.75">
      <c r="C15" s="5" t="s">
        <v>33</v>
      </c>
      <c r="D15" s="6">
        <f>ROUND((0.6*B7)/2.5,0/5)*2.5</f>
        <v>95</v>
      </c>
      <c r="E15" s="6">
        <f>ROUND((0.65*B7)/2.5,0/5)*2.5</f>
        <v>105</v>
      </c>
      <c r="F15" s="6">
        <f>ROUND((0.7*B7)/2.5,0/5)*2.5</f>
        <v>112.5</v>
      </c>
      <c r="G15" s="6">
        <f>ROUND((0.75*B7)/2.5,0/5)*2.5</f>
        <v>120</v>
      </c>
      <c r="H15" s="6">
        <f>ROUND((0.8*B7)/2.5,0/5)*2.5</f>
        <v>127.5</v>
      </c>
      <c r="I15" s="6">
        <f>ROUND((0.85*B7)/2.5,0/5)*2.5</f>
        <v>135</v>
      </c>
      <c r="J15" s="6">
        <f>ROUND((0.875*B7)/2.5,0/5)*2.5</f>
        <v>140</v>
      </c>
      <c r="K15" s="6">
        <f>ROUND((0.875*B7)/2.5,0/5)*2.5</f>
        <v>140</v>
      </c>
      <c r="L15" s="6">
        <f>ROUND((0.875*B7)/2.5,0/5)*2.5</f>
        <v>140</v>
      </c>
    </row>
    <row r="16" spans="3:12" ht="12.75">
      <c r="C16" s="5" t="s">
        <v>34</v>
      </c>
      <c r="D16" s="6">
        <f>ROUND((0.6*B7)/2.5,0/5)*2.5</f>
        <v>95</v>
      </c>
      <c r="E16" s="6">
        <f>ROUND((0.65*B7)/2.5,0/5)*2.5</f>
        <v>105</v>
      </c>
      <c r="F16" s="6">
        <f>ROUND((0.7*B7)/2.5,0/5)*2.5</f>
        <v>112.5</v>
      </c>
      <c r="G16" s="6">
        <f>ROUND((0.75*B7)/2.5,0/5)*2.5</f>
        <v>120</v>
      </c>
      <c r="H16" s="6">
        <f>ROUND((0.8*B7)/2.5,0/5)*2.5</f>
        <v>127.5</v>
      </c>
      <c r="I16" s="6">
        <f>ROUND((0.85*B7)/2.5,0/5)*2.5</f>
        <v>135</v>
      </c>
      <c r="J16" s="6">
        <f>ROUND((0.875*B7)/2.5,0/5)*2.5</f>
        <v>140</v>
      </c>
      <c r="K16" s="6">
        <f>ROUND((0.875*B7)/2.5,0/5)*2.5</f>
        <v>140</v>
      </c>
      <c r="L16" s="6">
        <f>ROUND((0.875*B7)/2.5,0/5)*2.5</f>
        <v>140</v>
      </c>
    </row>
    <row r="17" spans="3:11" ht="12.75">
      <c r="C17" s="5" t="s">
        <v>12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2</v>
      </c>
      <c r="J17" s="6" t="s">
        <v>2</v>
      </c>
      <c r="K17" s="6" t="s">
        <v>2</v>
      </c>
    </row>
    <row r="18" spans="1:12" ht="12.75">
      <c r="A18" s="5"/>
      <c r="B18" s="6" t="s">
        <v>2</v>
      </c>
      <c r="C18" s="5" t="s">
        <v>26</v>
      </c>
      <c r="D18" s="6">
        <f>ROUND((0.85*B7)/2.5,0/5)*2.5</f>
        <v>135</v>
      </c>
      <c r="E18" s="6">
        <f>ROUND((0.9*B7)/2.5,0/5)*2.5</f>
        <v>145</v>
      </c>
      <c r="F18" s="6">
        <f>ROUND((0.95*B7)/2.5,0/5)*2.5</f>
        <v>152.5</v>
      </c>
      <c r="G18" s="6">
        <f>ROUND((0.985*B7)/2.5,0/5)*2.5</f>
        <v>157.5</v>
      </c>
      <c r="H18" s="6">
        <f>ROUND((0.985*B7)/2.5,0/5)*2.5</f>
        <v>157.5</v>
      </c>
      <c r="I18" s="6" t="s">
        <v>2</v>
      </c>
      <c r="J18" s="6" t="s">
        <v>2</v>
      </c>
      <c r="K18" s="6" t="s">
        <v>2</v>
      </c>
      <c r="L18" s="6" t="s">
        <v>2</v>
      </c>
    </row>
    <row r="19" spans="1:10" ht="12.75">
      <c r="A19" s="5"/>
      <c r="B19" s="5"/>
      <c r="C19" s="5" t="s">
        <v>42</v>
      </c>
      <c r="D19" s="6" t="s">
        <v>43</v>
      </c>
      <c r="E19" s="6" t="s">
        <v>43</v>
      </c>
      <c r="F19" s="6" t="s">
        <v>43</v>
      </c>
      <c r="G19" s="7"/>
      <c r="H19" s="5"/>
      <c r="I19" s="4"/>
      <c r="J19" s="4"/>
    </row>
    <row r="20" spans="1:10" ht="12.75">
      <c r="A20" s="5"/>
      <c r="B20" s="5"/>
      <c r="C20" s="5" t="s">
        <v>27</v>
      </c>
      <c r="D20" s="6"/>
      <c r="E20" s="6"/>
      <c r="F20" s="6"/>
      <c r="G20" s="7"/>
      <c r="H20" s="5"/>
      <c r="I20" s="4"/>
      <c r="J20" s="4"/>
    </row>
    <row r="21" spans="1:10" ht="12.75">
      <c r="A21" s="5"/>
      <c r="B21" s="5"/>
      <c r="C21" s="5"/>
      <c r="D21" s="6"/>
      <c r="E21" s="6"/>
      <c r="F21" s="6"/>
      <c r="G21" s="7"/>
      <c r="H21" s="5"/>
      <c r="I21" s="4"/>
      <c r="J21" s="4"/>
    </row>
    <row r="22" spans="1:12" ht="12.75">
      <c r="A22" s="5"/>
      <c r="B22" s="5" t="s">
        <v>28</v>
      </c>
      <c r="C22" s="5" t="s">
        <v>29</v>
      </c>
      <c r="D22" s="6" t="s">
        <v>4</v>
      </c>
      <c r="E22" s="6" t="s">
        <v>5</v>
      </c>
      <c r="F22" s="6" t="s">
        <v>6</v>
      </c>
      <c r="G22" s="7" t="s">
        <v>7</v>
      </c>
      <c r="H22" s="5" t="s">
        <v>8</v>
      </c>
      <c r="I22" s="5" t="s">
        <v>9</v>
      </c>
      <c r="J22" s="5" t="s">
        <v>24</v>
      </c>
      <c r="K22" s="5" t="s">
        <v>30</v>
      </c>
      <c r="L22" s="5" t="s">
        <v>39</v>
      </c>
    </row>
    <row r="23" spans="1:12" ht="12.75">
      <c r="A23" s="5"/>
      <c r="B23" s="5"/>
      <c r="C23" s="5" t="s">
        <v>12</v>
      </c>
      <c r="D23" s="6" t="s">
        <v>13</v>
      </c>
      <c r="E23" s="6" t="s">
        <v>13</v>
      </c>
      <c r="F23" s="6" t="s">
        <v>13</v>
      </c>
      <c r="G23" s="6" t="s">
        <v>13</v>
      </c>
      <c r="H23" s="6" t="s">
        <v>14</v>
      </c>
      <c r="I23" s="6" t="s">
        <v>14</v>
      </c>
      <c r="J23" s="6" t="s">
        <v>14</v>
      </c>
      <c r="K23" s="6" t="s">
        <v>14</v>
      </c>
      <c r="L23" s="6" t="s">
        <v>14</v>
      </c>
    </row>
    <row r="24" spans="1:12" ht="12.75">
      <c r="A24" s="5"/>
      <c r="B24" s="5"/>
      <c r="C24" s="5" t="s">
        <v>17</v>
      </c>
      <c r="D24" s="6">
        <f>ROUND((0.65*B6)/2.5,0/5)*2.5</f>
        <v>82.5</v>
      </c>
      <c r="E24" s="6">
        <f>ROUND((0.7*B6)/2.5,0/5)*2.5</f>
        <v>87.5</v>
      </c>
      <c r="F24" s="6">
        <f>ROUND((0.75*B6)/2.5,0/5)*2.5</f>
        <v>95</v>
      </c>
      <c r="G24" s="6">
        <f>ROUND((0.8*B6)/2.5,0/5)*2.5</f>
        <v>100</v>
      </c>
      <c r="H24" s="6">
        <f>ROUND((0.835*B6)/2.5,0/5)*2.5</f>
        <v>105</v>
      </c>
      <c r="I24" s="6">
        <f>ROUND((0.875*B6)/2.5,0/5)*2.5</f>
        <v>110</v>
      </c>
      <c r="J24" s="6">
        <f>ROUND((0.925*B6)/2.5,0/5)*2.5</f>
        <v>115</v>
      </c>
      <c r="K24" s="6">
        <f>ROUND((0.925*B6)/2.5,0/5)*2.5</f>
        <v>115</v>
      </c>
      <c r="L24" s="6">
        <f>ROUND((0.925*B6)/2.5,0/5)*2.5</f>
        <v>115</v>
      </c>
    </row>
    <row r="25" spans="1:9" ht="12.75">
      <c r="A25" s="5"/>
      <c r="B25" s="5"/>
      <c r="C25" s="5" t="s">
        <v>12</v>
      </c>
      <c r="D25" s="6" t="s">
        <v>36</v>
      </c>
      <c r="E25" s="6" t="s">
        <v>36</v>
      </c>
      <c r="F25" s="6" t="s">
        <v>36</v>
      </c>
      <c r="G25" s="6" t="s">
        <v>2</v>
      </c>
      <c r="H25" s="6" t="s">
        <v>2</v>
      </c>
      <c r="I25" s="6" t="s">
        <v>2</v>
      </c>
    </row>
    <row r="26" spans="1:9" ht="12.75">
      <c r="A26" s="5"/>
      <c r="B26" s="5"/>
      <c r="C26" s="5" t="s">
        <v>20</v>
      </c>
      <c r="D26" s="6">
        <f>ROUND((0.852*B6)/2.5,0/5)*2.5</f>
        <v>107.5</v>
      </c>
      <c r="E26" s="6">
        <f>ROUND((0.852*B6)/2.5,0/5)*2.5</f>
        <v>107.5</v>
      </c>
      <c r="F26" s="6">
        <f>ROUND((0.852*B6)/2.5,0/5)*2.5</f>
        <v>107.5</v>
      </c>
      <c r="G26" s="6" t="s">
        <v>2</v>
      </c>
      <c r="H26" s="5"/>
      <c r="I26" s="4"/>
    </row>
    <row r="27" spans="1:9" ht="12.75">
      <c r="A27" s="5"/>
      <c r="B27" s="5"/>
      <c r="C27" s="5" t="s">
        <v>31</v>
      </c>
      <c r="D27" s="6">
        <f>ROUND((0.65*B6)/2.5,0/5)*2.5</f>
        <v>82.5</v>
      </c>
      <c r="E27" s="6">
        <f>ROUND((0.65*B6)/2.5,0/5)*2.5</f>
        <v>82.5</v>
      </c>
      <c r="F27" s="6">
        <f>ROUND((0.65*B6)/2.5,0/5)*2.5</f>
        <v>82.5</v>
      </c>
      <c r="G27" s="6"/>
      <c r="H27" s="9"/>
      <c r="I27" s="9"/>
    </row>
    <row r="28" spans="1:9" ht="12.75">
      <c r="A28" s="5"/>
      <c r="B28" s="5" t="s">
        <v>2</v>
      </c>
      <c r="C28" s="5" t="s">
        <v>42</v>
      </c>
      <c r="D28" s="6" t="s">
        <v>43</v>
      </c>
      <c r="E28" s="6" t="s">
        <v>43</v>
      </c>
      <c r="F28" s="6" t="s">
        <v>43</v>
      </c>
      <c r="G28" s="6" t="s">
        <v>2</v>
      </c>
      <c r="H28" s="5"/>
      <c r="I28" s="4"/>
    </row>
    <row r="29" spans="1:9" ht="12.75">
      <c r="A29" s="5"/>
      <c r="B29" s="5"/>
      <c r="C29" s="5" t="s">
        <v>22</v>
      </c>
      <c r="D29" s="6" t="s">
        <v>2</v>
      </c>
      <c r="E29" s="6" t="s">
        <v>2</v>
      </c>
      <c r="F29" s="6" t="s">
        <v>2</v>
      </c>
      <c r="G29" s="6" t="s">
        <v>2</v>
      </c>
      <c r="H29" s="5"/>
      <c r="I29" s="4"/>
    </row>
    <row r="30" spans="1:10" ht="12.75">
      <c r="A30" s="5"/>
      <c r="B30" s="5"/>
      <c r="J30" s="4"/>
    </row>
    <row r="31" spans="1:12" ht="12.75">
      <c r="A31" s="5"/>
      <c r="B31" s="5"/>
      <c r="C31" s="5" t="s">
        <v>32</v>
      </c>
      <c r="D31" s="6" t="s">
        <v>4</v>
      </c>
      <c r="E31" s="6" t="s">
        <v>5</v>
      </c>
      <c r="F31" s="6" t="s">
        <v>6</v>
      </c>
      <c r="G31" s="7" t="s">
        <v>7</v>
      </c>
      <c r="H31" s="5" t="s">
        <v>8</v>
      </c>
      <c r="I31" s="5" t="s">
        <v>9</v>
      </c>
      <c r="J31" s="5" t="s">
        <v>24</v>
      </c>
      <c r="K31" s="5" t="s">
        <v>30</v>
      </c>
      <c r="L31" s="5" t="s">
        <v>2</v>
      </c>
    </row>
    <row r="32" spans="1:12" ht="12.75">
      <c r="A32" s="5"/>
      <c r="B32" s="5"/>
      <c r="C32" s="5" t="s">
        <v>12</v>
      </c>
      <c r="D32" s="6" t="s">
        <v>13</v>
      </c>
      <c r="E32" s="6" t="s">
        <v>13</v>
      </c>
      <c r="F32" s="6" t="s">
        <v>13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5" t="s">
        <v>2</v>
      </c>
    </row>
    <row r="33" spans="1:11" ht="12.75">
      <c r="A33" s="4"/>
      <c r="B33" s="5"/>
      <c r="C33" s="5" t="s">
        <v>25</v>
      </c>
      <c r="D33" s="6">
        <f>ROUND((0.65*B7)/2.5,0/5)*2.5</f>
        <v>105</v>
      </c>
      <c r="E33" s="6">
        <f>ROUND((0.75*B7)/2.5,0/5)*2.5</f>
        <v>120</v>
      </c>
      <c r="F33" s="6">
        <f>ROUND((0.8*B7)/2.5,0/5)*2.5</f>
        <v>127.5</v>
      </c>
      <c r="G33" s="6">
        <f>ROUND((0.85*B7)/2.5,0/5)*2.5</f>
        <v>135</v>
      </c>
      <c r="H33" s="6">
        <f>ROUND((0.885*B7)/2.5,0/5)*2.5</f>
        <v>142.5</v>
      </c>
      <c r="I33" s="6">
        <f>ROUND((0.925*B7)/2.5,0/5)*2.5</f>
        <v>147.5</v>
      </c>
      <c r="J33" s="6">
        <f>ROUND((0.925*B7)/2.5,0/5)*2.5</f>
        <v>147.5</v>
      </c>
      <c r="K33" s="6">
        <f>ROUND((0.925*B7)/2.5,0/5)*2.5</f>
        <v>147.5</v>
      </c>
    </row>
    <row r="34" spans="1:11" ht="12.75">
      <c r="A34" s="4"/>
      <c r="B34" s="5"/>
      <c r="C34" s="5" t="s">
        <v>12</v>
      </c>
      <c r="D34" s="6" t="s">
        <v>18</v>
      </c>
      <c r="E34" s="6" t="s">
        <v>18</v>
      </c>
      <c r="F34" s="6"/>
      <c r="G34" s="6"/>
      <c r="H34" s="9"/>
      <c r="I34" s="9"/>
      <c r="J34" s="9"/>
      <c r="K34" s="9"/>
    </row>
    <row r="35" spans="1:10" ht="12.75">
      <c r="A35" s="4"/>
      <c r="B35" s="5"/>
      <c r="C35" s="5" t="s">
        <v>35</v>
      </c>
      <c r="D35" s="6">
        <f>ROUND((0.765*B7)/2.5,0/5)*2.5</f>
        <v>122.5</v>
      </c>
      <c r="E35" s="6">
        <f>ROUND((0.765*B7)/2.5,0/5)*2.5</f>
        <v>122.5</v>
      </c>
      <c r="F35" s="6" t="s">
        <v>2</v>
      </c>
      <c r="G35" s="6" t="s">
        <v>2</v>
      </c>
      <c r="H35" s="5"/>
      <c r="I35" s="4"/>
      <c r="J35" s="4"/>
    </row>
    <row r="36" spans="1:11" ht="12.75">
      <c r="A36" s="4"/>
      <c r="B36" s="4"/>
      <c r="C36" s="5" t="s">
        <v>12</v>
      </c>
      <c r="D36" s="6" t="s">
        <v>36</v>
      </c>
      <c r="E36" s="6" t="s">
        <v>36</v>
      </c>
      <c r="F36" s="6" t="s">
        <v>36</v>
      </c>
      <c r="G36" s="6" t="s">
        <v>36</v>
      </c>
      <c r="H36" s="6" t="s">
        <v>36</v>
      </c>
      <c r="I36" s="6" t="s">
        <v>2</v>
      </c>
      <c r="J36" s="6" t="s">
        <v>2</v>
      </c>
      <c r="K36" s="6" t="s">
        <v>2</v>
      </c>
    </row>
    <row r="37" spans="1:12" ht="12.75">
      <c r="A37" s="4"/>
      <c r="B37" s="4"/>
      <c r="C37" s="5" t="s">
        <v>21</v>
      </c>
      <c r="D37" s="6">
        <f>ROUND((0.6*B9)/2.5,0/5)*2.5</f>
        <v>120</v>
      </c>
      <c r="E37" s="6">
        <f>ROUND((0.7*B9)/2.5,0/5)*2.5</f>
        <v>140</v>
      </c>
      <c r="F37" s="6">
        <f>ROUND((0.78*B9)/2.5,0/5)*2.5</f>
        <v>155</v>
      </c>
      <c r="G37" s="6">
        <f>ROUND((0.83*B9)/2.5,0/5)*2.5</f>
        <v>165</v>
      </c>
      <c r="H37" s="6">
        <f>ROUND((0.83*B9)/2.5,0/5)*2.5</f>
        <v>165</v>
      </c>
      <c r="I37" s="6" t="s">
        <v>2</v>
      </c>
      <c r="J37" s="6" t="s">
        <v>2</v>
      </c>
      <c r="K37" s="6" t="s">
        <v>2</v>
      </c>
      <c r="L37" s="6" t="s">
        <v>2</v>
      </c>
    </row>
    <row r="38" spans="3:10" ht="12.75">
      <c r="C38" s="5" t="s">
        <v>42</v>
      </c>
      <c r="D38" s="6" t="s">
        <v>43</v>
      </c>
      <c r="E38" s="6" t="s">
        <v>43</v>
      </c>
      <c r="F38" s="6" t="s">
        <v>43</v>
      </c>
      <c r="G38" s="7"/>
      <c r="H38" s="5"/>
      <c r="I38" s="4"/>
      <c r="J38" s="4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12" width="6.140625" style="0" customWidth="1"/>
  </cols>
  <sheetData>
    <row r="1" spans="1:3" ht="12.75">
      <c r="A1" s="2" t="s">
        <v>0</v>
      </c>
      <c r="C1" t="s">
        <v>2</v>
      </c>
    </row>
    <row r="2" ht="12.75">
      <c r="A2" s="1" t="s">
        <v>45</v>
      </c>
    </row>
    <row r="3" spans="1:12" ht="12.75">
      <c r="A3" s="5" t="s">
        <v>2</v>
      </c>
      <c r="B3" s="3"/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30</v>
      </c>
      <c r="L3" s="5" t="s">
        <v>2</v>
      </c>
    </row>
    <row r="4" spans="1:12" ht="12.75">
      <c r="A4" s="5" t="s">
        <v>47</v>
      </c>
      <c r="B4" s="5" t="s">
        <v>2</v>
      </c>
      <c r="C4" s="5" t="s">
        <v>12</v>
      </c>
      <c r="D4" s="6" t="s">
        <v>18</v>
      </c>
      <c r="E4" s="6" t="s">
        <v>18</v>
      </c>
      <c r="F4" s="6" t="s">
        <v>18</v>
      </c>
      <c r="G4" s="6" t="s">
        <v>18</v>
      </c>
      <c r="H4" s="6" t="s">
        <v>18</v>
      </c>
      <c r="I4" s="6" t="s">
        <v>18</v>
      </c>
      <c r="J4" s="6" t="s">
        <v>18</v>
      </c>
      <c r="K4" s="6" t="s">
        <v>18</v>
      </c>
      <c r="L4" s="6" t="s">
        <v>2</v>
      </c>
    </row>
    <row r="5" spans="1:12" ht="12.75">
      <c r="A5" s="5" t="s">
        <v>15</v>
      </c>
      <c r="B5" s="8" t="s">
        <v>16</v>
      </c>
      <c r="C5" s="5" t="s">
        <v>17</v>
      </c>
      <c r="D5" s="6">
        <f>ROUND((0.55*B6)/2.5,0/5)*2.5</f>
        <v>70</v>
      </c>
      <c r="E5" s="6">
        <f>ROUND((0.6*B6)/2.5,0/5)*2.5</f>
        <v>75</v>
      </c>
      <c r="F5" s="6">
        <f>ROUND((0.65*B6)/2.5,0/5)*2.5</f>
        <v>82.5</v>
      </c>
      <c r="G5" s="6">
        <f>ROUND((0.725*B6)/2.5,0/5)*2.5</f>
        <v>90</v>
      </c>
      <c r="H5" s="6">
        <f>ROUND((0.775*B6)/2.5,0/5)*2.5</f>
        <v>97.5</v>
      </c>
      <c r="I5" s="6">
        <f>ROUND((0.825*B6)/2.5,0/5)*2.5</f>
        <v>102.5</v>
      </c>
      <c r="J5" s="6">
        <f>ROUND((0.85*B6)/2.5,0/5)*2.5</f>
        <v>107.5</v>
      </c>
      <c r="K5" s="6">
        <f>ROUND((0.85*B6)/2.5,0/5)*2.5</f>
        <v>107.5</v>
      </c>
      <c r="L5" s="6" t="s">
        <v>2</v>
      </c>
    </row>
    <row r="6" spans="1:11" ht="12.75">
      <c r="A6" s="5" t="s">
        <v>17</v>
      </c>
      <c r="B6" s="7">
        <v>125</v>
      </c>
      <c r="C6" s="5" t="s">
        <v>12</v>
      </c>
      <c r="D6" s="6" t="s">
        <v>18</v>
      </c>
      <c r="E6" s="6" t="s">
        <v>18</v>
      </c>
      <c r="F6" s="6" t="s">
        <v>18</v>
      </c>
      <c r="G6" s="6" t="s">
        <v>18</v>
      </c>
      <c r="H6" s="6" t="s">
        <v>18</v>
      </c>
      <c r="I6" s="6" t="s">
        <v>2</v>
      </c>
      <c r="J6" s="6" t="s">
        <v>2</v>
      </c>
      <c r="K6" s="6" t="s">
        <v>2</v>
      </c>
    </row>
    <row r="7" spans="1:10" ht="12.75">
      <c r="A7" s="5" t="s">
        <v>19</v>
      </c>
      <c r="B7" s="7">
        <v>160</v>
      </c>
      <c r="C7" s="5" t="s">
        <v>20</v>
      </c>
      <c r="D7" s="6">
        <f>ROUND((0.935*B6)/2.5,0/5)*2.5</f>
        <v>117.5</v>
      </c>
      <c r="E7" s="6">
        <f>ROUND((0.935*B6)/2.5,0/5)*2.5</f>
        <v>117.5</v>
      </c>
      <c r="F7" s="6">
        <f>ROUND((0.935*B6)/2.5,0/5)*2.5</f>
        <v>117.5</v>
      </c>
      <c r="G7" s="6">
        <f>ROUND((0.935*B6)/2.5,0/5)*2.5</f>
        <v>117.5</v>
      </c>
      <c r="H7" s="6">
        <f>ROUND((0.935*B6)/2.5,0/5)*2.5</f>
        <v>117.5</v>
      </c>
      <c r="I7" s="4"/>
      <c r="J7" s="4"/>
    </row>
    <row r="8" spans="1:10" ht="12.75">
      <c r="A8" s="5"/>
      <c r="B8" s="7"/>
      <c r="C8" s="5" t="s">
        <v>12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4"/>
    </row>
    <row r="9" spans="1:12" ht="12.75">
      <c r="A9" s="5" t="s">
        <v>21</v>
      </c>
      <c r="B9" s="7">
        <v>200</v>
      </c>
      <c r="C9" s="5" t="s">
        <v>21</v>
      </c>
      <c r="D9" s="6">
        <f>ROUND((0.7*B9)/2.5,0/5)*2.5</f>
        <v>140</v>
      </c>
      <c r="E9" s="6">
        <f>ROUND((0.8*B9)/2.5,0/5)*2.5</f>
        <v>160</v>
      </c>
      <c r="F9" s="6">
        <f>ROUND((0.9*B9)/2.5,0/5)*2.5</f>
        <v>180</v>
      </c>
      <c r="G9" s="6">
        <f>ROUND((0.935*B9)/2.5,0/5)*2.5</f>
        <v>187.5</v>
      </c>
      <c r="H9" s="6">
        <f>ROUND((0.935*B9)/2.5,0/5)*2.5</f>
        <v>187.5</v>
      </c>
      <c r="I9" s="6">
        <f>ROUND((0.935*B9)/2.5,0/5)*2.5</f>
        <v>187.5</v>
      </c>
      <c r="J9" s="6" t="s">
        <v>2</v>
      </c>
      <c r="K9" s="6" t="s">
        <v>2</v>
      </c>
      <c r="L9" s="6" t="s">
        <v>2</v>
      </c>
    </row>
    <row r="10" spans="3:10" ht="12.75">
      <c r="C10" s="5" t="s">
        <v>42</v>
      </c>
      <c r="D10" s="6" t="s">
        <v>43</v>
      </c>
      <c r="E10" s="6" t="s">
        <v>43</v>
      </c>
      <c r="F10" s="6" t="s">
        <v>43</v>
      </c>
      <c r="G10" s="6" t="s">
        <v>2</v>
      </c>
      <c r="H10" s="5"/>
      <c r="I10" s="4"/>
      <c r="J10" s="4"/>
    </row>
    <row r="11" spans="1:10" ht="12.75">
      <c r="A11" s="5"/>
      <c r="B11" s="5" t="s">
        <v>2</v>
      </c>
      <c r="C11" s="5" t="s">
        <v>22</v>
      </c>
      <c r="D11" s="6" t="s">
        <v>2</v>
      </c>
      <c r="E11" s="6" t="s">
        <v>2</v>
      </c>
      <c r="F11" s="6" t="s">
        <v>2</v>
      </c>
      <c r="G11" s="6" t="s">
        <v>2</v>
      </c>
      <c r="H11" s="5"/>
      <c r="I11" s="4"/>
      <c r="J11" s="4"/>
    </row>
    <row r="12" spans="1:10" ht="12.75">
      <c r="A12" s="5" t="s">
        <v>2</v>
      </c>
      <c r="B12" s="5"/>
      <c r="C12" s="5"/>
      <c r="D12" s="6"/>
      <c r="E12" s="6"/>
      <c r="F12" s="6"/>
      <c r="G12" s="7"/>
      <c r="H12" s="5"/>
      <c r="I12" s="4"/>
      <c r="J12" s="4"/>
    </row>
    <row r="13" spans="1:12" ht="12.75">
      <c r="A13" s="5"/>
      <c r="B13" s="5" t="s">
        <v>2</v>
      </c>
      <c r="C13" s="5" t="s">
        <v>23</v>
      </c>
      <c r="D13" s="6" t="s">
        <v>4</v>
      </c>
      <c r="E13" s="6" t="s">
        <v>5</v>
      </c>
      <c r="F13" s="6" t="s">
        <v>6</v>
      </c>
      <c r="G13" s="7" t="s">
        <v>7</v>
      </c>
      <c r="H13" s="5" t="s">
        <v>8</v>
      </c>
      <c r="I13" s="5" t="s">
        <v>9</v>
      </c>
      <c r="J13" s="5" t="s">
        <v>24</v>
      </c>
      <c r="K13" s="5" t="s">
        <v>11</v>
      </c>
      <c r="L13" s="5" t="s">
        <v>39</v>
      </c>
    </row>
    <row r="14" spans="3:12" ht="12.75">
      <c r="C14" s="5" t="s">
        <v>12</v>
      </c>
      <c r="D14" s="6" t="s">
        <v>13</v>
      </c>
      <c r="E14" s="6" t="s">
        <v>13</v>
      </c>
      <c r="F14" s="6" t="s">
        <v>13</v>
      </c>
      <c r="G14" s="6" t="s">
        <v>13</v>
      </c>
      <c r="H14" s="6" t="s">
        <v>13</v>
      </c>
      <c r="I14" s="6" t="s">
        <v>13</v>
      </c>
      <c r="J14" s="6" t="s">
        <v>13</v>
      </c>
      <c r="K14" s="6" t="s">
        <v>13</v>
      </c>
      <c r="L14" s="6" t="s">
        <v>13</v>
      </c>
    </row>
    <row r="15" spans="3:12" ht="12.75">
      <c r="C15" s="5" t="s">
        <v>33</v>
      </c>
      <c r="D15" s="6">
        <f>ROUND((0.65*B7)/2.5,0/5)*2.5</f>
        <v>105</v>
      </c>
      <c r="E15" s="6">
        <f>ROUND((0.7*B7)/2.5,0/5)*2.5</f>
        <v>112.5</v>
      </c>
      <c r="F15" s="6">
        <f>ROUND((0.75*B7)/2.5,0/5)*2.5</f>
        <v>120</v>
      </c>
      <c r="G15" s="6">
        <f>ROUND((0.8*B7)/2.5,0/5)*2.5</f>
        <v>127.5</v>
      </c>
      <c r="H15" s="6">
        <f>ROUND((0.85*B7)/2.5,0/5)*2.5</f>
        <v>135</v>
      </c>
      <c r="I15" s="6">
        <f>ROUND((0.875*B7)/2.5,0/5)*2.5</f>
        <v>140</v>
      </c>
      <c r="J15" s="6">
        <f>ROUND((0.9*B7)/2.5,0/5)*2.5</f>
        <v>145</v>
      </c>
      <c r="K15" s="6">
        <f>ROUND((0.9*B7)/2.5,0/5)*2.5</f>
        <v>145</v>
      </c>
      <c r="L15" s="6">
        <f>ROUND((0.9*B7)/2.5,0/5)*2.5</f>
        <v>145</v>
      </c>
    </row>
    <row r="16" spans="3:12" ht="12.75">
      <c r="C16" s="5" t="s">
        <v>34</v>
      </c>
      <c r="D16" s="6">
        <f>ROUND((0.65*B7)/2.5,0/5)*2.5</f>
        <v>105</v>
      </c>
      <c r="E16" s="6">
        <f>ROUND((0.7*B7)/2.5,0/5)*2.5</f>
        <v>112.5</v>
      </c>
      <c r="F16" s="6">
        <f>ROUND((0.75*B7)/2.5,0/5)*2.5</f>
        <v>120</v>
      </c>
      <c r="G16" s="6">
        <f>ROUND((0.8*B7)/2.5,0/5)*2.5</f>
        <v>127.5</v>
      </c>
      <c r="H16" s="6">
        <f>ROUND((0.85*B7)/2.5,0/5)*2.5</f>
        <v>135</v>
      </c>
      <c r="I16" s="6">
        <f>ROUND((0.875*B7)/2.5,0/5)*2.5</f>
        <v>140</v>
      </c>
      <c r="J16" s="6">
        <f>ROUND((0.9*B7)/2.5,0/5)*2.5</f>
        <v>145</v>
      </c>
      <c r="K16" s="6">
        <f>ROUND((0.9*B7)/2.5,0/5)*2.5</f>
        <v>145</v>
      </c>
      <c r="L16" s="6">
        <f>ROUND((0.9*B7)/2.5,0/5)*2.5</f>
        <v>145</v>
      </c>
    </row>
    <row r="17" spans="3:11" ht="12.75">
      <c r="C17" s="5" t="s">
        <v>12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2</v>
      </c>
      <c r="J17" s="6" t="s">
        <v>2</v>
      </c>
      <c r="K17" s="6" t="s">
        <v>2</v>
      </c>
    </row>
    <row r="18" spans="1:12" ht="12.75">
      <c r="A18" s="5"/>
      <c r="B18" s="6" t="s">
        <v>2</v>
      </c>
      <c r="C18" s="5" t="s">
        <v>26</v>
      </c>
      <c r="D18" s="6">
        <f>ROUND((0.85*B7)/2.5,0/5)*2.5</f>
        <v>135</v>
      </c>
      <c r="E18" s="6">
        <f>ROUND((0.9*B7)/2.5,0/5)*2.5</f>
        <v>145</v>
      </c>
      <c r="F18" s="6">
        <f>ROUND((0.95*B7)/2.5,0/5)*2.5</f>
        <v>152.5</v>
      </c>
      <c r="G18" s="6">
        <f>ROUND((1.02*B7)/2.5,0/5)*2.5</f>
        <v>162.5</v>
      </c>
      <c r="H18" s="6">
        <f>ROUND((1.02*B7)/2.5,0/5)*2.5</f>
        <v>162.5</v>
      </c>
      <c r="I18" s="6" t="s">
        <v>2</v>
      </c>
      <c r="J18" s="6" t="s">
        <v>2</v>
      </c>
      <c r="K18" s="6" t="s">
        <v>2</v>
      </c>
      <c r="L18" s="6" t="s">
        <v>2</v>
      </c>
    </row>
    <row r="19" spans="1:10" ht="12.75">
      <c r="A19" s="5"/>
      <c r="B19" s="5"/>
      <c r="C19" s="5" t="s">
        <v>42</v>
      </c>
      <c r="D19" s="6" t="s">
        <v>43</v>
      </c>
      <c r="E19" s="6" t="s">
        <v>43</v>
      </c>
      <c r="F19" s="6" t="s">
        <v>43</v>
      </c>
      <c r="G19" s="7"/>
      <c r="H19" s="5"/>
      <c r="I19" s="4"/>
      <c r="J19" s="4"/>
    </row>
    <row r="20" spans="1:10" ht="12.75">
      <c r="A20" s="5"/>
      <c r="B20" s="5"/>
      <c r="C20" s="5" t="s">
        <v>27</v>
      </c>
      <c r="D20" s="6"/>
      <c r="E20" s="6"/>
      <c r="F20" s="6"/>
      <c r="G20" s="7"/>
      <c r="H20" s="5"/>
      <c r="I20" s="4"/>
      <c r="J20" s="4"/>
    </row>
    <row r="21" spans="1:10" ht="12.75">
      <c r="A21" s="5"/>
      <c r="B21" s="5"/>
      <c r="C21" s="5"/>
      <c r="D21" s="6"/>
      <c r="E21" s="6"/>
      <c r="F21" s="6"/>
      <c r="G21" s="7"/>
      <c r="H21" s="5"/>
      <c r="I21" s="4"/>
      <c r="J21" s="4"/>
    </row>
    <row r="22" spans="1:12" ht="12.75">
      <c r="A22" s="5"/>
      <c r="B22" s="5" t="s">
        <v>28</v>
      </c>
      <c r="C22" s="5" t="s">
        <v>29</v>
      </c>
      <c r="D22" s="6" t="s">
        <v>4</v>
      </c>
      <c r="E22" s="6" t="s">
        <v>5</v>
      </c>
      <c r="F22" s="6" t="s">
        <v>6</v>
      </c>
      <c r="G22" s="7" t="s">
        <v>7</v>
      </c>
      <c r="H22" s="5" t="s">
        <v>8</v>
      </c>
      <c r="I22" s="5" t="s">
        <v>9</v>
      </c>
      <c r="J22" s="5" t="s">
        <v>24</v>
      </c>
      <c r="K22" s="5" t="s">
        <v>30</v>
      </c>
      <c r="L22" s="5" t="s">
        <v>39</v>
      </c>
    </row>
    <row r="23" spans="1:12" ht="12.75">
      <c r="A23" s="5"/>
      <c r="B23" s="5"/>
      <c r="C23" s="5" t="s">
        <v>12</v>
      </c>
      <c r="D23" s="6" t="s">
        <v>13</v>
      </c>
      <c r="E23" s="6" t="s">
        <v>13</v>
      </c>
      <c r="F23" s="6" t="s">
        <v>13</v>
      </c>
      <c r="G23" s="6" t="s">
        <v>13</v>
      </c>
      <c r="H23" s="6" t="s">
        <v>14</v>
      </c>
      <c r="I23" s="6" t="s">
        <v>14</v>
      </c>
      <c r="J23" s="6" t="s">
        <v>14</v>
      </c>
      <c r="K23" s="6" t="s">
        <v>14</v>
      </c>
      <c r="L23" s="6" t="s">
        <v>14</v>
      </c>
    </row>
    <row r="24" spans="1:12" ht="12.75">
      <c r="A24" s="5"/>
      <c r="B24" s="5"/>
      <c r="C24" s="5" t="s">
        <v>17</v>
      </c>
      <c r="D24" s="6">
        <f>ROUND((0.6*B6)/2.5,0/5)*2.5</f>
        <v>75</v>
      </c>
      <c r="E24" s="6">
        <f>ROUND((0.65*B6)/2.5,0/5)*2.5</f>
        <v>82.5</v>
      </c>
      <c r="F24" s="6">
        <f>ROUND((0.725*B6)/2.5,0/5)*2.5</f>
        <v>90</v>
      </c>
      <c r="G24" s="6">
        <f>ROUND((0.775*B6)/2.5,0/5)*2.5</f>
        <v>97.5</v>
      </c>
      <c r="H24" s="6">
        <f>ROUND((0.825*B6)/2.5,0/5)*2.5</f>
        <v>102.5</v>
      </c>
      <c r="I24" s="6">
        <f>ROUND((0.85*B6)/2.5,0/5)*2.5</f>
        <v>107.5</v>
      </c>
      <c r="J24" s="6">
        <f>ROUND((0.9*B6)/2.5,0/5)*2.5</f>
        <v>112.5</v>
      </c>
      <c r="K24" s="6">
        <f>ROUND((0.9*B6)/2.5,0/5)*2.5</f>
        <v>112.5</v>
      </c>
      <c r="L24" s="6">
        <f>ROUND((0.9*B6)/2.5,0/5)*2.5</f>
        <v>112.5</v>
      </c>
    </row>
    <row r="25" spans="1:9" ht="12.75">
      <c r="A25" s="5"/>
      <c r="B25" s="5"/>
      <c r="C25" s="5" t="s">
        <v>12</v>
      </c>
      <c r="D25" s="6" t="s">
        <v>36</v>
      </c>
      <c r="E25" s="6" t="s">
        <v>36</v>
      </c>
      <c r="F25" s="6" t="s">
        <v>36</v>
      </c>
      <c r="G25" s="6" t="s">
        <v>2</v>
      </c>
      <c r="H25" s="6" t="s">
        <v>2</v>
      </c>
      <c r="I25" s="6" t="s">
        <v>2</v>
      </c>
    </row>
    <row r="26" spans="1:9" ht="12.75">
      <c r="A26" s="5"/>
      <c r="B26" s="5"/>
      <c r="C26" s="5" t="s">
        <v>20</v>
      </c>
      <c r="D26" s="6">
        <f>ROUND((0.835*B6)/2.5,0/5)*2.5</f>
        <v>105</v>
      </c>
      <c r="E26" s="6">
        <f>ROUND((0.835*B6)/2.5,0/5)*2.5</f>
        <v>105</v>
      </c>
      <c r="F26" s="6">
        <f>ROUND((0.835*B6)/2.5,0/5)*2.5</f>
        <v>105</v>
      </c>
      <c r="G26" s="6" t="s">
        <v>2</v>
      </c>
      <c r="H26" s="5"/>
      <c r="I26" s="4"/>
    </row>
    <row r="27" spans="1:9" ht="12.75">
      <c r="A27" s="5"/>
      <c r="B27" s="5"/>
      <c r="C27" s="5" t="s">
        <v>31</v>
      </c>
      <c r="D27" s="6">
        <f>ROUND((0.675*B6)/2.5,0/5)*2.5</f>
        <v>85</v>
      </c>
      <c r="E27" s="6">
        <f>ROUND((0.675*B6)/2.5,0/5)*2.5</f>
        <v>85</v>
      </c>
      <c r="F27" s="6">
        <f>ROUND((0.675*B6)/2.5,0/5)*2.5</f>
        <v>85</v>
      </c>
      <c r="G27" s="6"/>
      <c r="H27" s="9"/>
      <c r="I27" s="9"/>
    </row>
    <row r="28" spans="1:9" ht="12.75">
      <c r="A28" s="5"/>
      <c r="B28" s="5" t="s">
        <v>2</v>
      </c>
      <c r="C28" s="5" t="s">
        <v>42</v>
      </c>
      <c r="D28" s="6" t="s">
        <v>43</v>
      </c>
      <c r="E28" s="6" t="s">
        <v>43</v>
      </c>
      <c r="F28" s="6" t="s">
        <v>43</v>
      </c>
      <c r="G28" s="6" t="s">
        <v>2</v>
      </c>
      <c r="H28" s="5"/>
      <c r="I28" s="4"/>
    </row>
    <row r="29" spans="1:9" ht="12.75">
      <c r="A29" s="5"/>
      <c r="B29" s="5"/>
      <c r="C29" s="5" t="s">
        <v>22</v>
      </c>
      <c r="D29" s="6" t="s">
        <v>2</v>
      </c>
      <c r="E29" s="6" t="s">
        <v>2</v>
      </c>
      <c r="F29" s="6" t="s">
        <v>2</v>
      </c>
      <c r="G29" s="6" t="s">
        <v>2</v>
      </c>
      <c r="H29" s="5"/>
      <c r="I29" s="4"/>
    </row>
    <row r="30" spans="1:10" ht="12.75">
      <c r="A30" s="5"/>
      <c r="B30" s="5"/>
      <c r="J30" s="4"/>
    </row>
    <row r="31" spans="1:12" ht="12.75">
      <c r="A31" s="5"/>
      <c r="B31" s="5"/>
      <c r="C31" s="5" t="s">
        <v>32</v>
      </c>
      <c r="D31" s="6" t="s">
        <v>4</v>
      </c>
      <c r="E31" s="6" t="s">
        <v>5</v>
      </c>
      <c r="F31" s="6" t="s">
        <v>6</v>
      </c>
      <c r="G31" s="7" t="s">
        <v>7</v>
      </c>
      <c r="H31" s="5" t="s">
        <v>8</v>
      </c>
      <c r="I31" s="5" t="s">
        <v>9</v>
      </c>
      <c r="J31" s="5" t="s">
        <v>24</v>
      </c>
      <c r="K31" s="5" t="s">
        <v>30</v>
      </c>
      <c r="L31" s="5" t="s">
        <v>2</v>
      </c>
    </row>
    <row r="32" spans="1:12" ht="12.75">
      <c r="A32" s="5"/>
      <c r="B32" s="5"/>
      <c r="C32" s="5" t="s">
        <v>12</v>
      </c>
      <c r="D32" s="6" t="s">
        <v>13</v>
      </c>
      <c r="E32" s="6" t="s">
        <v>13</v>
      </c>
      <c r="F32" s="6" t="s">
        <v>13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5" t="s">
        <v>2</v>
      </c>
    </row>
    <row r="33" spans="1:11" ht="12.75">
      <c r="A33" s="4"/>
      <c r="B33" s="5"/>
      <c r="C33" s="5" t="s">
        <v>25</v>
      </c>
      <c r="D33" s="6">
        <f>ROUND((0.75*B7)/2.5,0/5)*2.5</f>
        <v>120</v>
      </c>
      <c r="E33" s="6">
        <f>ROUND((0.8*B7)/2.5,0/5)*2.5</f>
        <v>127.5</v>
      </c>
      <c r="F33" s="6">
        <f>ROUND((0.85*B7)/2.5,0/5)*2.5</f>
        <v>135</v>
      </c>
      <c r="G33" s="6">
        <f>ROUND((0.875*B7)/2.5,0/5)*2.5</f>
        <v>140</v>
      </c>
      <c r="H33" s="6">
        <f>ROUND((0.925*B7)/2.5,0/5)*2.5</f>
        <v>147.5</v>
      </c>
      <c r="I33" s="6">
        <f>ROUND((0.95*B7)/2.5,0/5)*2.5</f>
        <v>152.5</v>
      </c>
      <c r="J33" s="6">
        <f>ROUND((0.95*B7)/2.5,0/5)*2.5</f>
        <v>152.5</v>
      </c>
      <c r="K33" s="6">
        <f>ROUND((0.95*B7)/2.5,0/5)*2.5</f>
        <v>152.5</v>
      </c>
    </row>
    <row r="34" spans="1:11" ht="12.75">
      <c r="A34" s="4"/>
      <c r="B34" s="5"/>
      <c r="C34" s="5" t="s">
        <v>12</v>
      </c>
      <c r="D34" s="6" t="s">
        <v>18</v>
      </c>
      <c r="E34" s="6" t="s">
        <v>18</v>
      </c>
      <c r="F34" s="6"/>
      <c r="G34" s="6"/>
      <c r="H34" s="9"/>
      <c r="I34" s="9"/>
      <c r="J34" s="9"/>
      <c r="K34" s="9"/>
    </row>
    <row r="35" spans="1:10" ht="12.75">
      <c r="A35" s="4"/>
      <c r="B35" s="5"/>
      <c r="C35" s="5" t="s">
        <v>35</v>
      </c>
      <c r="D35" s="6">
        <f>ROUND((0.8*B7)/2.5,0/5)*2.5</f>
        <v>127.5</v>
      </c>
      <c r="E35" s="6">
        <f>ROUND((0.8*B7)/2.5,0/5)*2.5</f>
        <v>127.5</v>
      </c>
      <c r="F35" s="6" t="s">
        <v>2</v>
      </c>
      <c r="G35" s="6" t="s">
        <v>2</v>
      </c>
      <c r="H35" s="5"/>
      <c r="I35" s="4"/>
      <c r="J35" s="4"/>
    </row>
    <row r="36" spans="1:11" ht="12.75">
      <c r="A36" s="4"/>
      <c r="B36" s="4"/>
      <c r="C36" s="5" t="s">
        <v>12</v>
      </c>
      <c r="D36" s="6" t="s">
        <v>36</v>
      </c>
      <c r="E36" s="6" t="s">
        <v>36</v>
      </c>
      <c r="F36" s="6" t="s">
        <v>36</v>
      </c>
      <c r="G36" s="6" t="s">
        <v>36</v>
      </c>
      <c r="H36" s="6" t="s">
        <v>36</v>
      </c>
      <c r="I36" s="6" t="s">
        <v>2</v>
      </c>
      <c r="J36" s="6" t="s">
        <v>2</v>
      </c>
      <c r="K36" s="6" t="s">
        <v>2</v>
      </c>
    </row>
    <row r="37" spans="1:12" ht="12.75">
      <c r="A37" s="4"/>
      <c r="B37" s="4"/>
      <c r="C37" s="5" t="s">
        <v>21</v>
      </c>
      <c r="D37" s="6">
        <f>ROUND((0.6*B9)/2.5,0/5)*2.5</f>
        <v>120</v>
      </c>
      <c r="E37" s="6">
        <f>ROUND((0.7*B9)/2.5,0/5)*2.5</f>
        <v>140</v>
      </c>
      <c r="F37" s="6">
        <f>ROUND((0.8*B9)/2.5,0/5)*2.5</f>
        <v>160</v>
      </c>
      <c r="G37" s="6">
        <f>ROUND((0.85*B9)/2.5,0/5)*2.5</f>
        <v>170</v>
      </c>
      <c r="H37" s="6">
        <f>ROUND((0.85*B9)/2.5,0/5)*2.5</f>
        <v>170</v>
      </c>
      <c r="I37" s="6" t="s">
        <v>2</v>
      </c>
      <c r="J37" s="6" t="s">
        <v>2</v>
      </c>
      <c r="K37" s="6" t="s">
        <v>2</v>
      </c>
      <c r="L37" s="6" t="s">
        <v>2</v>
      </c>
    </row>
    <row r="38" spans="3:10" ht="12.75">
      <c r="C38" s="5" t="s">
        <v>42</v>
      </c>
      <c r="D38" s="6" t="s">
        <v>43</v>
      </c>
      <c r="E38" s="6" t="s">
        <v>43</v>
      </c>
      <c r="F38" s="6" t="s">
        <v>43</v>
      </c>
      <c r="G38" s="7"/>
      <c r="H38" s="5"/>
      <c r="I38" s="4"/>
      <c r="J38" s="4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N27" sqref="N27"/>
    </sheetView>
  </sheetViews>
  <sheetFormatPr defaultColWidth="9.140625" defaultRowHeight="12.75"/>
  <cols>
    <col min="4" max="13" width="6.140625" style="0" customWidth="1"/>
  </cols>
  <sheetData>
    <row r="1" spans="1:3" ht="12.75">
      <c r="A1" s="2" t="s">
        <v>0</v>
      </c>
      <c r="C1" t="s">
        <v>2</v>
      </c>
    </row>
    <row r="2" ht="12.75">
      <c r="A2" s="1" t="s">
        <v>46</v>
      </c>
    </row>
    <row r="3" spans="1:13" ht="12.75">
      <c r="A3" s="5" t="s">
        <v>2</v>
      </c>
      <c r="B3" s="3"/>
      <c r="C3" s="5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5" t="s">
        <v>8</v>
      </c>
      <c r="I3" s="5" t="s">
        <v>9</v>
      </c>
      <c r="J3" s="5" t="s">
        <v>10</v>
      </c>
      <c r="K3" s="5" t="s">
        <v>30</v>
      </c>
      <c r="L3" s="5" t="s">
        <v>39</v>
      </c>
      <c r="M3" s="5" t="s">
        <v>2</v>
      </c>
    </row>
    <row r="4" spans="1:13" ht="12.75">
      <c r="A4" s="5" t="s">
        <v>47</v>
      </c>
      <c r="B4" s="5" t="s">
        <v>2</v>
      </c>
      <c r="C4" s="5" t="s">
        <v>12</v>
      </c>
      <c r="D4" s="6" t="s">
        <v>18</v>
      </c>
      <c r="E4" s="6" t="s">
        <v>18</v>
      </c>
      <c r="F4" s="6" t="s">
        <v>18</v>
      </c>
      <c r="G4" s="6" t="s">
        <v>18</v>
      </c>
      <c r="H4" s="6" t="s">
        <v>18</v>
      </c>
      <c r="I4" s="6" t="s">
        <v>18</v>
      </c>
      <c r="J4" s="6" t="s">
        <v>18</v>
      </c>
      <c r="K4" s="6" t="s">
        <v>18</v>
      </c>
      <c r="L4" s="6" t="s">
        <v>18</v>
      </c>
      <c r="M4" s="6" t="s">
        <v>2</v>
      </c>
    </row>
    <row r="5" spans="1:13" ht="12.75">
      <c r="A5" s="5" t="s">
        <v>15</v>
      </c>
      <c r="B5" s="8" t="s">
        <v>16</v>
      </c>
      <c r="C5" s="5" t="s">
        <v>17</v>
      </c>
      <c r="D5" s="6">
        <f>ROUND((0.55*B6)/2.5,0/5)*2.5</f>
        <v>70</v>
      </c>
      <c r="E5" s="6">
        <f>ROUND((0.6*B6)/2.5,0/5)*2.5</f>
        <v>75</v>
      </c>
      <c r="F5" s="6">
        <f>ROUND((0.65*B6)/2.5,0/5)*2.5</f>
        <v>82.5</v>
      </c>
      <c r="G5" s="6">
        <f>ROUND((0.725*B6)/2.5,0/5)*2.5</f>
        <v>90</v>
      </c>
      <c r="H5" s="6">
        <f>ROUND((0.775*B6)/2.5,0/5)*2.5</f>
        <v>97.5</v>
      </c>
      <c r="I5" s="6">
        <f>ROUND((0.825*B6)/2.5,0/5)*2.5</f>
        <v>102.5</v>
      </c>
      <c r="J5" s="6">
        <f>ROUND((0.85*B6)/2.5,0/5)*2.5</f>
        <v>107.5</v>
      </c>
      <c r="K5" s="6">
        <f>ROUND((0.9*B6)/2.5,0/5)*2.5</f>
        <v>112.5</v>
      </c>
      <c r="L5" s="6">
        <f>ROUND((0.9*B6)/2.5,0/5)*2.5</f>
        <v>112.5</v>
      </c>
      <c r="M5" s="6" t="s">
        <v>2</v>
      </c>
    </row>
    <row r="6" spans="1:11" ht="12.75">
      <c r="A6" s="5" t="s">
        <v>17</v>
      </c>
      <c r="B6" s="7">
        <v>125</v>
      </c>
      <c r="C6" s="5" t="s">
        <v>12</v>
      </c>
      <c r="D6" s="6" t="s">
        <v>18</v>
      </c>
      <c r="E6" s="6" t="s">
        <v>18</v>
      </c>
      <c r="F6" s="6" t="s">
        <v>18</v>
      </c>
      <c r="G6" s="6" t="s">
        <v>18</v>
      </c>
      <c r="H6" s="6" t="s">
        <v>18</v>
      </c>
      <c r="I6" s="6" t="s">
        <v>2</v>
      </c>
      <c r="J6" s="6" t="s">
        <v>2</v>
      </c>
      <c r="K6" s="6" t="s">
        <v>2</v>
      </c>
    </row>
    <row r="7" spans="1:10" ht="12.75">
      <c r="A7" s="5" t="s">
        <v>19</v>
      </c>
      <c r="B7" s="7">
        <v>160</v>
      </c>
      <c r="C7" s="5" t="s">
        <v>20</v>
      </c>
      <c r="D7" s="6">
        <f>ROUND((0.975*B6)/2.5,0/5)*2.5</f>
        <v>122.5</v>
      </c>
      <c r="E7" s="6">
        <f>ROUND((0.975*B6)/2.5,0/5)*2.5</f>
        <v>122.5</v>
      </c>
      <c r="F7" s="6">
        <f>ROUND((0.975*B6)/2.5,0/5)*2.5</f>
        <v>122.5</v>
      </c>
      <c r="G7" s="6">
        <f>ROUND((0.975*B6)/2.5,0/5)*2.5</f>
        <v>122.5</v>
      </c>
      <c r="H7" s="6">
        <f>ROUND((0.975*B6)/2.5,0/5)*2.5</f>
        <v>122.5</v>
      </c>
      <c r="I7" s="4"/>
      <c r="J7" s="4"/>
    </row>
    <row r="8" spans="1:10" ht="12.75">
      <c r="A8" s="5"/>
      <c r="B8" s="7"/>
      <c r="C8" s="5" t="s">
        <v>12</v>
      </c>
      <c r="D8" s="6" t="s">
        <v>18</v>
      </c>
      <c r="E8" s="6" t="s">
        <v>18</v>
      </c>
      <c r="F8" s="6" t="s">
        <v>18</v>
      </c>
      <c r="G8" s="6" t="s">
        <v>18</v>
      </c>
      <c r="H8" s="6" t="s">
        <v>18</v>
      </c>
      <c r="I8" s="6" t="s">
        <v>18</v>
      </c>
      <c r="J8" s="4"/>
    </row>
    <row r="9" spans="1:13" ht="12.75">
      <c r="A9" s="5" t="s">
        <v>21</v>
      </c>
      <c r="B9" s="7">
        <v>200</v>
      </c>
      <c r="C9" s="5" t="s">
        <v>21</v>
      </c>
      <c r="D9" s="6">
        <f>ROUND((0.7*B9)/2.5,0/5)*2.5</f>
        <v>140</v>
      </c>
      <c r="E9" s="6">
        <f>ROUND((0.8*B9)/2.5,0/5)*2.5</f>
        <v>160</v>
      </c>
      <c r="F9" s="6">
        <f>ROUND((0.9*B9)/2.5,0/5)*2.5</f>
        <v>180</v>
      </c>
      <c r="G9" s="6">
        <f>ROUND((0.965*B9)/2.5,0/5)*2.5</f>
        <v>192.5</v>
      </c>
      <c r="H9" s="6">
        <f>ROUND((0.965*B9)/2.5,0/5)*2.5</f>
        <v>192.5</v>
      </c>
      <c r="I9" s="6">
        <f>ROUND((0.965*B9)/2.5,0/5)*2.5</f>
        <v>192.5</v>
      </c>
      <c r="J9" s="6" t="s">
        <v>2</v>
      </c>
      <c r="K9" s="6" t="s">
        <v>2</v>
      </c>
      <c r="L9" s="6" t="s">
        <v>2</v>
      </c>
      <c r="M9" s="6" t="s">
        <v>2</v>
      </c>
    </row>
    <row r="10" spans="2:10" ht="12.75">
      <c r="B10" s="5"/>
      <c r="C10" s="5" t="s">
        <v>42</v>
      </c>
      <c r="D10" s="6" t="s">
        <v>43</v>
      </c>
      <c r="E10" s="6" t="s">
        <v>43</v>
      </c>
      <c r="F10" s="6" t="s">
        <v>43</v>
      </c>
      <c r="G10" s="6" t="s">
        <v>2</v>
      </c>
      <c r="H10" s="5"/>
      <c r="I10" s="4"/>
      <c r="J10" s="4"/>
    </row>
    <row r="11" spans="1:10" ht="12.75">
      <c r="A11" s="5"/>
      <c r="B11" s="5" t="s">
        <v>2</v>
      </c>
      <c r="C11" s="5" t="s">
        <v>22</v>
      </c>
      <c r="D11" s="6" t="s">
        <v>2</v>
      </c>
      <c r="E11" s="6" t="s">
        <v>2</v>
      </c>
      <c r="F11" s="6" t="s">
        <v>2</v>
      </c>
      <c r="G11" s="6" t="s">
        <v>2</v>
      </c>
      <c r="H11" s="5"/>
      <c r="I11" s="4"/>
      <c r="J11" s="4"/>
    </row>
    <row r="12" spans="1:10" ht="12.75">
      <c r="A12" s="5" t="s">
        <v>2</v>
      </c>
      <c r="B12" s="5"/>
      <c r="C12" s="5"/>
      <c r="D12" s="6"/>
      <c r="E12" s="6"/>
      <c r="F12" s="6"/>
      <c r="G12" s="7"/>
      <c r="H12" s="5"/>
      <c r="I12" s="4"/>
      <c r="J12" s="4"/>
    </row>
    <row r="13" spans="1:13" ht="12.75">
      <c r="A13" s="5"/>
      <c r="B13" s="5" t="s">
        <v>2</v>
      </c>
      <c r="C13" s="5" t="s">
        <v>23</v>
      </c>
      <c r="D13" s="6" t="s">
        <v>4</v>
      </c>
      <c r="E13" s="6" t="s">
        <v>5</v>
      </c>
      <c r="F13" s="6" t="s">
        <v>6</v>
      </c>
      <c r="G13" s="7" t="s">
        <v>7</v>
      </c>
      <c r="H13" s="5" t="s">
        <v>8</v>
      </c>
      <c r="I13" s="5" t="s">
        <v>9</v>
      </c>
      <c r="J13" s="5" t="s">
        <v>24</v>
      </c>
      <c r="K13" s="5" t="s">
        <v>11</v>
      </c>
      <c r="L13" s="5" t="s">
        <v>2</v>
      </c>
      <c r="M13" s="5" t="s">
        <v>2</v>
      </c>
    </row>
    <row r="14" spans="3:13" ht="12.75">
      <c r="C14" s="5" t="s">
        <v>12</v>
      </c>
      <c r="D14" s="6" t="s">
        <v>13</v>
      </c>
      <c r="E14" s="6" t="s">
        <v>13</v>
      </c>
      <c r="F14" s="6" t="s">
        <v>13</v>
      </c>
      <c r="G14" s="6" t="s">
        <v>13</v>
      </c>
      <c r="H14" s="6" t="s">
        <v>13</v>
      </c>
      <c r="I14" s="6" t="s">
        <v>13</v>
      </c>
      <c r="J14" s="6" t="s">
        <v>13</v>
      </c>
      <c r="K14" s="6" t="s">
        <v>13</v>
      </c>
      <c r="L14" s="6" t="s">
        <v>2</v>
      </c>
      <c r="M14" s="6" t="s">
        <v>2</v>
      </c>
    </row>
    <row r="15" spans="3:13" ht="12.75">
      <c r="C15" s="5" t="s">
        <v>33</v>
      </c>
      <c r="D15" s="6">
        <f>ROUND((0.65*B7)/2.5,0/5)*2.5</f>
        <v>105</v>
      </c>
      <c r="E15" s="6">
        <f>ROUND((0.7*B7)/2.5,0/5)*2.5</f>
        <v>112.5</v>
      </c>
      <c r="F15" s="6">
        <f>ROUND((0.75*B7)/2.5,0/5)*2.5</f>
        <v>120</v>
      </c>
      <c r="G15" s="6">
        <f>ROUND((0.8*B7)/2.5,0/5)*2.5</f>
        <v>127.5</v>
      </c>
      <c r="H15" s="6">
        <f>ROUND((0.85*B7)/2.5,0/5)*2.5</f>
        <v>135</v>
      </c>
      <c r="I15" s="6">
        <f>ROUND((0.885*B7)/2.5,0/5)*2.5</f>
        <v>142.5</v>
      </c>
      <c r="J15" s="6">
        <f>ROUND((0.885*B7)/2.5,0/5)*2.5</f>
        <v>142.5</v>
      </c>
      <c r="K15" s="6">
        <f>ROUND((0.885*B7)/2.5,0/5)*2.5</f>
        <v>142.5</v>
      </c>
      <c r="L15" s="6" t="s">
        <v>2</v>
      </c>
      <c r="M15" s="6" t="s">
        <v>2</v>
      </c>
    </row>
    <row r="16" spans="3:13" ht="12.75">
      <c r="C16" s="5" t="s">
        <v>34</v>
      </c>
      <c r="D16" s="6">
        <f>ROUND((0.65*B7)/2.5,0/5)*2.5</f>
        <v>105</v>
      </c>
      <c r="E16" s="6">
        <f>ROUND((0.7*B7)/2.5,0/5)*2.5</f>
        <v>112.5</v>
      </c>
      <c r="F16" s="6">
        <f>ROUND((0.75*B7)/2.5,0/5)*2.5</f>
        <v>120</v>
      </c>
      <c r="G16" s="6">
        <f>ROUND((0.8*B7)/2.5,0/5)*2.5</f>
        <v>127.5</v>
      </c>
      <c r="H16" s="6">
        <f>ROUND((0.85*B7)/2.5,0/5)*2.5</f>
        <v>135</v>
      </c>
      <c r="I16" s="6">
        <f>ROUND((0.885*B7)/2.5,0/5)*2.5</f>
        <v>142.5</v>
      </c>
      <c r="J16" s="6">
        <f>ROUND((0.885*B7)/2.5,0/5)*2.5</f>
        <v>142.5</v>
      </c>
      <c r="K16" s="6">
        <f>ROUND((0.885*B7)/2.5,0/5)*2.5</f>
        <v>142.5</v>
      </c>
      <c r="L16" s="6" t="s">
        <v>2</v>
      </c>
      <c r="M16" s="6" t="s">
        <v>2</v>
      </c>
    </row>
    <row r="17" spans="3:11" ht="12.75">
      <c r="C17" s="5" t="s">
        <v>12</v>
      </c>
      <c r="D17" s="6" t="s">
        <v>18</v>
      </c>
      <c r="E17" s="6" t="s">
        <v>18</v>
      </c>
      <c r="F17" s="6" t="s">
        <v>18</v>
      </c>
      <c r="G17" s="6" t="s">
        <v>18</v>
      </c>
      <c r="H17" s="6" t="s">
        <v>18</v>
      </c>
      <c r="I17" s="6" t="s">
        <v>2</v>
      </c>
      <c r="J17" s="6" t="s">
        <v>2</v>
      </c>
      <c r="K17" s="6" t="s">
        <v>2</v>
      </c>
    </row>
    <row r="18" spans="1:13" ht="12.75">
      <c r="A18" s="5"/>
      <c r="B18" s="6" t="s">
        <v>2</v>
      </c>
      <c r="C18" s="5" t="s">
        <v>26</v>
      </c>
      <c r="D18" s="6">
        <f>ROUND((0.85*B7)/2.5,0/5)*2.5</f>
        <v>135</v>
      </c>
      <c r="E18" s="6">
        <f>ROUND((0.9*B7)/2.5,0/5)*2.5</f>
        <v>145</v>
      </c>
      <c r="F18" s="6">
        <f>ROUND((0.985*B7)/2.5,0/5)*2.5</f>
        <v>157.5</v>
      </c>
      <c r="G18" s="6">
        <f>ROUND((1.05*B7)/2.5,0/5)*2.5</f>
        <v>167.5</v>
      </c>
      <c r="H18" s="6">
        <f>ROUND((1.05*B7)/2.5,0/5)*2.5</f>
        <v>167.5</v>
      </c>
      <c r="I18" s="6" t="s">
        <v>2</v>
      </c>
      <c r="J18" s="6" t="s">
        <v>2</v>
      </c>
      <c r="K18" s="6" t="s">
        <v>2</v>
      </c>
      <c r="L18" s="6" t="s">
        <v>2</v>
      </c>
      <c r="M18" s="6" t="s">
        <v>2</v>
      </c>
    </row>
    <row r="19" spans="1:10" ht="12.75">
      <c r="A19" s="5"/>
      <c r="B19" s="5"/>
      <c r="C19" s="5" t="s">
        <v>42</v>
      </c>
      <c r="D19" s="6" t="s">
        <v>43</v>
      </c>
      <c r="E19" s="6" t="s">
        <v>43</v>
      </c>
      <c r="F19" s="6" t="s">
        <v>43</v>
      </c>
      <c r="G19" s="7"/>
      <c r="H19" s="5"/>
      <c r="I19" s="4"/>
      <c r="J19" s="4"/>
    </row>
    <row r="20" spans="1:10" ht="12.75">
      <c r="A20" s="5"/>
      <c r="B20" s="5"/>
      <c r="C20" s="5" t="s">
        <v>27</v>
      </c>
      <c r="D20" s="6"/>
      <c r="E20" s="6"/>
      <c r="F20" s="6"/>
      <c r="G20" s="7"/>
      <c r="H20" s="5"/>
      <c r="I20" s="4"/>
      <c r="J20" s="4"/>
    </row>
    <row r="21" spans="1:10" ht="12.75">
      <c r="A21" s="5"/>
      <c r="B21" s="5"/>
      <c r="C21" s="5"/>
      <c r="D21" s="6"/>
      <c r="E21" s="6"/>
      <c r="F21" s="6"/>
      <c r="G21" s="7"/>
      <c r="H21" s="5"/>
      <c r="I21" s="4"/>
      <c r="J21" s="4"/>
    </row>
    <row r="22" spans="1:13" ht="12.75">
      <c r="A22" s="5"/>
      <c r="B22" s="5" t="s">
        <v>28</v>
      </c>
      <c r="C22" s="5" t="s">
        <v>29</v>
      </c>
      <c r="D22" s="6" t="s">
        <v>4</v>
      </c>
      <c r="E22" s="6" t="s">
        <v>5</v>
      </c>
      <c r="F22" s="6" t="s">
        <v>6</v>
      </c>
      <c r="G22" s="7" t="s">
        <v>7</v>
      </c>
      <c r="H22" s="5" t="s">
        <v>8</v>
      </c>
      <c r="I22" s="5" t="s">
        <v>9</v>
      </c>
      <c r="J22" s="5" t="s">
        <v>24</v>
      </c>
      <c r="K22" s="5" t="s">
        <v>30</v>
      </c>
      <c r="L22" s="5" t="s">
        <v>39</v>
      </c>
      <c r="M22" s="5" t="s">
        <v>39</v>
      </c>
    </row>
    <row r="23" spans="1:13" ht="12.75">
      <c r="A23" s="5"/>
      <c r="B23" s="5"/>
      <c r="C23" s="5" t="s">
        <v>12</v>
      </c>
      <c r="D23" s="6" t="s">
        <v>13</v>
      </c>
      <c r="E23" s="6" t="s">
        <v>13</v>
      </c>
      <c r="F23" s="6" t="s">
        <v>13</v>
      </c>
      <c r="G23" s="6" t="s">
        <v>13</v>
      </c>
      <c r="H23" s="6" t="s">
        <v>14</v>
      </c>
      <c r="I23" s="6" t="s">
        <v>14</v>
      </c>
      <c r="J23" s="6" t="s">
        <v>14</v>
      </c>
      <c r="K23" s="6" t="s">
        <v>14</v>
      </c>
      <c r="L23" s="6" t="s">
        <v>14</v>
      </c>
      <c r="M23" s="6" t="s">
        <v>14</v>
      </c>
    </row>
    <row r="24" spans="1:13" ht="12.75">
      <c r="A24" s="5"/>
      <c r="B24" s="5"/>
      <c r="C24" s="5" t="s">
        <v>17</v>
      </c>
      <c r="D24" s="6">
        <f>ROUND((0.6*B6)/2.5,0/5)*2.5</f>
        <v>75</v>
      </c>
      <c r="E24" s="6">
        <f>ROUND((0.65*B6)/2.5,0/5)*2.5</f>
        <v>82.5</v>
      </c>
      <c r="F24" s="6">
        <f>ROUND((0.725*B6)/2.5,0/5)*2.5</f>
        <v>90</v>
      </c>
      <c r="G24" s="6">
        <f>ROUND((0.775*B6)/2.5,0/5)*2.5</f>
        <v>97.5</v>
      </c>
      <c r="H24" s="6">
        <f>ROUND((0.825*B6)/2.5,0/5)*2.5</f>
        <v>102.5</v>
      </c>
      <c r="I24" s="6">
        <f>ROUND((0.85*B6)/2.5,0/5)*2.5</f>
        <v>107.5</v>
      </c>
      <c r="J24" s="6">
        <f>ROUND((0.9*B6)/2.5,0/5)*2.5</f>
        <v>112.5</v>
      </c>
      <c r="K24" s="6">
        <f>ROUND((0.935*B6)/2.5,0/5)*2.5</f>
        <v>117.5</v>
      </c>
      <c r="L24" s="6">
        <f>ROUND((0.935*B6)/2.5,0/5)*2.5</f>
        <v>117.5</v>
      </c>
      <c r="M24" s="6">
        <f>ROUND((0.935*B6)/2.5,0/5)*2.5</f>
        <v>117.5</v>
      </c>
    </row>
    <row r="25" spans="1:9" ht="12.75">
      <c r="A25" s="5"/>
      <c r="B25" s="5"/>
      <c r="C25" s="5" t="s">
        <v>12</v>
      </c>
      <c r="D25" s="6" t="s">
        <v>36</v>
      </c>
      <c r="E25" s="6" t="s">
        <v>36</v>
      </c>
      <c r="F25" s="6" t="s">
        <v>36</v>
      </c>
      <c r="G25" s="6" t="s">
        <v>2</v>
      </c>
      <c r="H25" s="6" t="s">
        <v>2</v>
      </c>
      <c r="I25" s="6" t="s">
        <v>2</v>
      </c>
    </row>
    <row r="26" spans="1:9" ht="12.75">
      <c r="A26" s="5"/>
      <c r="B26" s="5"/>
      <c r="C26" s="5" t="s">
        <v>20</v>
      </c>
      <c r="D26" s="6">
        <f>ROUND((0.875*B6)/2.5,0/5)*2.5</f>
        <v>110</v>
      </c>
      <c r="E26" s="6">
        <f>ROUND((0.875*B6)/2.5,0/5)*2.5</f>
        <v>110</v>
      </c>
      <c r="F26" s="6">
        <f>ROUND((0.875*B6)/2.5,0/5)*2.5</f>
        <v>110</v>
      </c>
      <c r="G26" s="6" t="s">
        <v>2</v>
      </c>
      <c r="H26" s="5"/>
      <c r="I26" s="4"/>
    </row>
    <row r="27" spans="1:9" ht="12.75">
      <c r="A27" s="5"/>
      <c r="B27" s="5"/>
      <c r="C27" s="5" t="s">
        <v>31</v>
      </c>
      <c r="D27" s="6">
        <f>ROUND((0.7*B6)/2.5,0/5)*2.5</f>
        <v>87.5</v>
      </c>
      <c r="E27" s="6">
        <f>ROUND((0.7*B6)/2.5,0/5)*2.5</f>
        <v>87.5</v>
      </c>
      <c r="F27" s="6">
        <f>ROUND((0.7*B6)/2.5,0/5)*2.5</f>
        <v>87.5</v>
      </c>
      <c r="G27" s="6"/>
      <c r="H27" s="9"/>
      <c r="I27" s="9"/>
    </row>
    <row r="28" spans="1:9" ht="12.75">
      <c r="A28" s="5"/>
      <c r="B28" s="5" t="s">
        <v>2</v>
      </c>
      <c r="C28" s="5" t="s">
        <v>42</v>
      </c>
      <c r="D28" s="6" t="s">
        <v>43</v>
      </c>
      <c r="E28" s="6" t="s">
        <v>43</v>
      </c>
      <c r="F28" s="6" t="s">
        <v>43</v>
      </c>
      <c r="G28" s="6" t="s">
        <v>2</v>
      </c>
      <c r="H28" s="5"/>
      <c r="I28" s="4"/>
    </row>
    <row r="29" spans="1:9" ht="12.75">
      <c r="A29" s="5"/>
      <c r="B29" s="5"/>
      <c r="C29" s="5" t="s">
        <v>22</v>
      </c>
      <c r="D29" s="6" t="s">
        <v>2</v>
      </c>
      <c r="E29" s="6" t="s">
        <v>2</v>
      </c>
      <c r="F29" s="6" t="s">
        <v>2</v>
      </c>
      <c r="G29" s="6" t="s">
        <v>2</v>
      </c>
      <c r="H29" s="5"/>
      <c r="I29" s="4"/>
    </row>
    <row r="30" spans="1:10" ht="12.75">
      <c r="A30" s="5"/>
      <c r="B30" s="5"/>
      <c r="J30" s="4"/>
    </row>
    <row r="31" spans="1:13" ht="12.75">
      <c r="A31" s="5"/>
      <c r="B31" s="5"/>
      <c r="C31" s="5" t="s">
        <v>32</v>
      </c>
      <c r="D31" s="6" t="s">
        <v>4</v>
      </c>
      <c r="E31" s="6" t="s">
        <v>5</v>
      </c>
      <c r="F31" s="6" t="s">
        <v>6</v>
      </c>
      <c r="G31" s="7" t="s">
        <v>7</v>
      </c>
      <c r="H31" s="5" t="s">
        <v>8</v>
      </c>
      <c r="I31" s="5" t="s">
        <v>9</v>
      </c>
      <c r="J31" s="5" t="s">
        <v>24</v>
      </c>
      <c r="K31" s="5" t="s">
        <v>30</v>
      </c>
      <c r="L31" s="5" t="s">
        <v>2</v>
      </c>
      <c r="M31" s="5" t="s">
        <v>2</v>
      </c>
    </row>
    <row r="32" spans="1:13" ht="12.75">
      <c r="A32" s="5"/>
      <c r="B32" s="5"/>
      <c r="C32" s="5" t="s">
        <v>12</v>
      </c>
      <c r="D32" s="6" t="s">
        <v>13</v>
      </c>
      <c r="E32" s="6" t="s">
        <v>13</v>
      </c>
      <c r="F32" s="6" t="s">
        <v>13</v>
      </c>
      <c r="G32" s="6" t="s">
        <v>14</v>
      </c>
      <c r="H32" s="6" t="s">
        <v>14</v>
      </c>
      <c r="I32" s="6" t="s">
        <v>14</v>
      </c>
      <c r="J32" s="6" t="s">
        <v>14</v>
      </c>
      <c r="K32" s="6" t="s">
        <v>14</v>
      </c>
      <c r="L32" s="5" t="s">
        <v>2</v>
      </c>
      <c r="M32" s="5" t="s">
        <v>2</v>
      </c>
    </row>
    <row r="33" spans="1:11" ht="12.75">
      <c r="A33" s="4"/>
      <c r="B33" s="5"/>
      <c r="C33" s="5" t="s">
        <v>25</v>
      </c>
      <c r="D33" s="6">
        <f>ROUND((0.75*B7)/2.5,0/5)*2.5</f>
        <v>120</v>
      </c>
      <c r="E33" s="6">
        <f>ROUND((0.8*B7)/2.5,0/5)*2.5</f>
        <v>127.5</v>
      </c>
      <c r="F33" s="6">
        <f>ROUND((0.85*B7)/2.5,0/5)*2.5</f>
        <v>135</v>
      </c>
      <c r="G33" s="6">
        <f>ROUND((0.875*B7)/2.5,0/5)*2.5</f>
        <v>140</v>
      </c>
      <c r="H33" s="6">
        <f>ROUND((0.9*B7)/2.5,0/5)*2.5</f>
        <v>145</v>
      </c>
      <c r="I33" s="6">
        <f>ROUND((0.935*B7)/2.5,0/5)*2.5</f>
        <v>150</v>
      </c>
      <c r="J33" s="6">
        <f>ROUND((0.935*B7)/2.5,0/5)*2.5</f>
        <v>150</v>
      </c>
      <c r="K33" s="6">
        <f>ROUND((0.935*B7)/2.5,0/5)*2.5</f>
        <v>150</v>
      </c>
    </row>
    <row r="34" spans="1:11" ht="12.75">
      <c r="A34" s="4"/>
      <c r="B34" s="5"/>
      <c r="C34" s="5" t="s">
        <v>12</v>
      </c>
      <c r="D34" s="6" t="s">
        <v>18</v>
      </c>
      <c r="E34" s="6" t="s">
        <v>18</v>
      </c>
      <c r="F34" s="6"/>
      <c r="G34" s="6"/>
      <c r="H34" s="9"/>
      <c r="I34" s="9"/>
      <c r="J34" s="9"/>
      <c r="K34" s="9"/>
    </row>
    <row r="35" spans="1:10" ht="12.75">
      <c r="A35" s="4"/>
      <c r="B35" s="5"/>
      <c r="C35" s="5" t="s">
        <v>35</v>
      </c>
      <c r="D35" s="6">
        <f>ROUND((0.78*B7)/2.5,0/5)*2.5</f>
        <v>125</v>
      </c>
      <c r="E35" s="6">
        <f>ROUND((0.78*B7)/2.5,0/5)*2.5</f>
        <v>125</v>
      </c>
      <c r="F35" s="6" t="s">
        <v>2</v>
      </c>
      <c r="G35" s="6" t="s">
        <v>2</v>
      </c>
      <c r="H35" s="5"/>
      <c r="I35" s="4"/>
      <c r="J35" s="4"/>
    </row>
    <row r="36" spans="1:11" ht="12.75">
      <c r="A36" s="4"/>
      <c r="B36" s="4"/>
      <c r="C36" s="5" t="s">
        <v>12</v>
      </c>
      <c r="D36" s="6" t="s">
        <v>36</v>
      </c>
      <c r="E36" s="6" t="s">
        <v>36</v>
      </c>
      <c r="F36" s="6" t="s">
        <v>36</v>
      </c>
      <c r="G36" s="6" t="s">
        <v>36</v>
      </c>
      <c r="H36" s="6" t="s">
        <v>36</v>
      </c>
      <c r="I36" s="6" t="s">
        <v>2</v>
      </c>
      <c r="J36" s="6" t="s">
        <v>2</v>
      </c>
      <c r="K36" s="6" t="s">
        <v>2</v>
      </c>
    </row>
    <row r="37" spans="1:13" ht="12.75">
      <c r="A37" s="4"/>
      <c r="B37" s="4"/>
      <c r="C37" s="5" t="s">
        <v>21</v>
      </c>
      <c r="D37" s="6">
        <f>ROUND((0.6*B9)/2.5,0/5)*2.5</f>
        <v>120</v>
      </c>
      <c r="E37" s="6">
        <f>ROUND((0.7*B9)/2.5,0/5)*2.5</f>
        <v>140</v>
      </c>
      <c r="F37" s="6">
        <f>ROUND((0.8*B9)/2.5,0/5)*2.5</f>
        <v>160</v>
      </c>
      <c r="G37" s="6">
        <f>ROUND((0.875*B9)/2.5,0/5)*2.5</f>
        <v>175</v>
      </c>
      <c r="H37" s="6">
        <f>ROUND((0.875*B9)/2.5,0/5)*2.5</f>
        <v>175</v>
      </c>
      <c r="I37" s="6" t="s">
        <v>2</v>
      </c>
      <c r="J37" s="6" t="s">
        <v>2</v>
      </c>
      <c r="K37" s="6" t="s">
        <v>2</v>
      </c>
      <c r="L37" s="6" t="s">
        <v>2</v>
      </c>
      <c r="M37" s="6" t="s">
        <v>2</v>
      </c>
    </row>
    <row r="38" spans="3:10" ht="12.75">
      <c r="C38" s="5" t="s">
        <v>42</v>
      </c>
      <c r="D38" s="6" t="s">
        <v>43</v>
      </c>
      <c r="E38" s="6" t="s">
        <v>43</v>
      </c>
      <c r="F38" s="6" t="s">
        <v>43</v>
      </c>
      <c r="G38" s="7"/>
      <c r="H38" s="5"/>
      <c r="I38" s="4"/>
      <c r="J38" s="4"/>
    </row>
  </sheetData>
  <sheetProtection/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Meridian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District User</dc:creator>
  <cp:keywords/>
  <dc:description/>
  <cp:lastModifiedBy>Steve Breaz</cp:lastModifiedBy>
  <cp:lastPrinted>2002-10-16T13:06:12Z</cp:lastPrinted>
  <dcterms:created xsi:type="dcterms:W3CDTF">2002-03-29T20:30:14Z</dcterms:created>
  <dcterms:modified xsi:type="dcterms:W3CDTF">2013-04-30T22:51:56Z</dcterms:modified>
  <cp:category/>
  <cp:version/>
  <cp:contentType/>
  <cp:contentStatus/>
</cp:coreProperties>
</file>